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D0868B4-7846-4F43-ACB9-AEFADAFCCE2E}" xr6:coauthVersionLast="47" xr6:coauthVersionMax="47" xr10:uidLastSave="{00000000-0000-0000-0000-000000000000}"/>
  <workbookProtection workbookAlgorithmName="SHA-512" workbookHashValue="cG/aPL0SMfKIL0ZxOmiapa2AW7Ip01sd0Z2noCh7QACB9oJEJFrD/bdsT0xJiOAY1niS2G+cJ10eZEH9WlW3HA==" workbookSaltValue="e0R7TW2PNTrbDGVby5+Rcw==" workbookSpinCount="100000" lockStructure="1"/>
  <bookViews>
    <workbookView xWindow="28680" yWindow="-120" windowWidth="29040" windowHeight="15990" activeTab="1" xr2:uid="{00000000-000D-0000-FFFF-FFFF00000000}"/>
  </bookViews>
  <sheets>
    <sheet name="Manhole Quick Ratings" sheetId="2" r:id="rId1"/>
    <sheet name="Sorted by MH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3" i="1" l="1"/>
  <c r="AE140" i="1"/>
  <c r="AF140" i="1" s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X51" i="1"/>
  <c r="AX52" i="1"/>
  <c r="AX53" i="1"/>
  <c r="AX54" i="1"/>
  <c r="AH114" i="1"/>
  <c r="G114" i="1"/>
  <c r="AH17" i="1"/>
  <c r="BB114" i="1" l="1"/>
  <c r="AZ114" i="1"/>
  <c r="BA114" i="1" s="1"/>
  <c r="AX14" i="1"/>
  <c r="AX15" i="1"/>
  <c r="AX16" i="1"/>
  <c r="AX17" i="1"/>
  <c r="AX22" i="1"/>
  <c r="AX23" i="1"/>
  <c r="AX24" i="1"/>
  <c r="AX25" i="1"/>
  <c r="AX27" i="1"/>
  <c r="AX28" i="1"/>
  <c r="AX29" i="1"/>
  <c r="AX32" i="1"/>
  <c r="AX33" i="1"/>
  <c r="AX34" i="1"/>
  <c r="AX35" i="1"/>
  <c r="AX36" i="1"/>
  <c r="AX37" i="1"/>
  <c r="AX38" i="1"/>
  <c r="AX39" i="1"/>
  <c r="AX40" i="1"/>
  <c r="AX41" i="1"/>
  <c r="AX42" i="1"/>
  <c r="AX45" i="1"/>
  <c r="AX46" i="1"/>
  <c r="AX47" i="1"/>
  <c r="AX48" i="1"/>
  <c r="AX49" i="1"/>
  <c r="AX50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3" i="1"/>
  <c r="AX104" i="1"/>
  <c r="AX105" i="1"/>
  <c r="AX108" i="1"/>
  <c r="AX110" i="1"/>
  <c r="AX111" i="1"/>
  <c r="AX112" i="1"/>
  <c r="AX113" i="1"/>
  <c r="AX114" i="1"/>
  <c r="AX115" i="1"/>
  <c r="AX116" i="1"/>
  <c r="AX118" i="1"/>
  <c r="AX120" i="1"/>
  <c r="AX123" i="1"/>
  <c r="AX126" i="1"/>
  <c r="AX127" i="1"/>
  <c r="AX128" i="1"/>
  <c r="AX129" i="1"/>
  <c r="AX130" i="1"/>
  <c r="AX131" i="1"/>
  <c r="AX132" i="1"/>
  <c r="AX133" i="1"/>
  <c r="AX134" i="1"/>
  <c r="AX135" i="1"/>
  <c r="AX139" i="1"/>
  <c r="AX140" i="1"/>
  <c r="AX143" i="1"/>
  <c r="AX144" i="1"/>
  <c r="AX146" i="1"/>
  <c r="AX147" i="1"/>
  <c r="AX148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7" i="1"/>
  <c r="AX198" i="1"/>
  <c r="AX199" i="1"/>
  <c r="AX200" i="1"/>
  <c r="AX201" i="1"/>
  <c r="AX202" i="1"/>
  <c r="AX204" i="1"/>
  <c r="AX205" i="1"/>
  <c r="AX206" i="1"/>
  <c r="AX208" i="1"/>
  <c r="AX209" i="1"/>
  <c r="AX210" i="1"/>
  <c r="AX211" i="1"/>
  <c r="AX212" i="1"/>
  <c r="AX213" i="1"/>
  <c r="AX214" i="1"/>
  <c r="AX216" i="1"/>
  <c r="AX217" i="1"/>
  <c r="AX218" i="1"/>
  <c r="AX220" i="1"/>
  <c r="AX222" i="1"/>
  <c r="AX223" i="1"/>
  <c r="AX224" i="1"/>
  <c r="AX225" i="1"/>
  <c r="AX227" i="1"/>
  <c r="AX230" i="1"/>
  <c r="AX231" i="1"/>
  <c r="AX232" i="1"/>
  <c r="AX233" i="1"/>
  <c r="AX234" i="1"/>
  <c r="AX235" i="1"/>
  <c r="AX236" i="1"/>
  <c r="AX237" i="1"/>
  <c r="AX238" i="1"/>
  <c r="AX239" i="1"/>
  <c r="AX240" i="1"/>
  <c r="AX241" i="1"/>
  <c r="AX242" i="1"/>
  <c r="AX243" i="1"/>
  <c r="AX244" i="1"/>
  <c r="AX245" i="1"/>
  <c r="AX246" i="1"/>
  <c r="AX247" i="1"/>
  <c r="AX248" i="1"/>
  <c r="AX249" i="1"/>
  <c r="AX250" i="1"/>
  <c r="AX251" i="1"/>
  <c r="AX252" i="1"/>
  <c r="AX253" i="1"/>
  <c r="AX254" i="1"/>
  <c r="AX255" i="1"/>
  <c r="AX256" i="1"/>
  <c r="AX257" i="1"/>
  <c r="AX258" i="1"/>
  <c r="AX259" i="1"/>
  <c r="AX260" i="1"/>
  <c r="AX261" i="1"/>
  <c r="AX262" i="1"/>
  <c r="AX263" i="1"/>
  <c r="AX264" i="1"/>
  <c r="AX265" i="1"/>
  <c r="AX266" i="1"/>
  <c r="AX267" i="1"/>
  <c r="AX268" i="1"/>
  <c r="AX269" i="1"/>
  <c r="AX270" i="1"/>
  <c r="AX271" i="1"/>
  <c r="AX272" i="1"/>
  <c r="AX273" i="1"/>
  <c r="AX274" i="1"/>
  <c r="AX275" i="1"/>
  <c r="AX276" i="1"/>
  <c r="AX277" i="1"/>
  <c r="AX278" i="1"/>
  <c r="AX279" i="1"/>
  <c r="AX280" i="1"/>
  <c r="AX281" i="1"/>
  <c r="AX284" i="1"/>
  <c r="AX285" i="1"/>
  <c r="AX286" i="1"/>
  <c r="AX287" i="1"/>
  <c r="AX309" i="1"/>
  <c r="AX310" i="1"/>
  <c r="AX311" i="1"/>
  <c r="AX312" i="1"/>
  <c r="AX313" i="1"/>
  <c r="AX314" i="1"/>
  <c r="AX319" i="1"/>
  <c r="AX320" i="1"/>
  <c r="AX321" i="1"/>
  <c r="AX13" i="1"/>
  <c r="AM26" i="1"/>
  <c r="AM43" i="1"/>
  <c r="AM44" i="1"/>
  <c r="AM101" i="1"/>
  <c r="AM102" i="1"/>
  <c r="AM106" i="1"/>
  <c r="AM109" i="1"/>
  <c r="AM119" i="1"/>
  <c r="AM136" i="1"/>
  <c r="AM137" i="1"/>
  <c r="AM138" i="1"/>
  <c r="AM141" i="1"/>
  <c r="AM149" i="1"/>
  <c r="AM196" i="1"/>
  <c r="AM203" i="1"/>
  <c r="AM282" i="1"/>
  <c r="AM288" i="1"/>
  <c r="AM293" i="1"/>
  <c r="AM294" i="1"/>
  <c r="AM295" i="1"/>
  <c r="AM296" i="1"/>
  <c r="AM297" i="1"/>
  <c r="AM298" i="1"/>
  <c r="AM299" i="1"/>
  <c r="AM301" i="1"/>
  <c r="AM302" i="1"/>
  <c r="AM303" i="1"/>
  <c r="AM304" i="1"/>
  <c r="AM305" i="1"/>
  <c r="AM306" i="1"/>
  <c r="AM307" i="1"/>
  <c r="AM308" i="1"/>
  <c r="AM315" i="1"/>
  <c r="AM316" i="1"/>
  <c r="AM317" i="1"/>
  <c r="G123" i="1"/>
  <c r="H123" i="1" s="1"/>
  <c r="G125" i="1"/>
  <c r="H125" i="1"/>
  <c r="G126" i="1"/>
  <c r="H126" i="1" s="1"/>
  <c r="G139" i="1"/>
  <c r="H139" i="1" s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G15" i="1"/>
  <c r="H15" i="1" s="1"/>
  <c r="G16" i="1"/>
  <c r="H16" i="1" s="1"/>
  <c r="G17" i="1"/>
  <c r="H17" i="1" s="1"/>
  <c r="G18" i="1"/>
  <c r="H18" i="1"/>
  <c r="AL18" i="1" s="1"/>
  <c r="AJ18" i="1"/>
  <c r="AK18" i="1"/>
  <c r="G19" i="1"/>
  <c r="H19" i="1" s="1"/>
  <c r="AL19" i="1" s="1"/>
  <c r="AJ19" i="1"/>
  <c r="AK19" i="1"/>
  <c r="G20" i="1"/>
  <c r="H20" i="1" s="1"/>
  <c r="AL20" i="1" s="1"/>
  <c r="AJ20" i="1"/>
  <c r="AK20" i="1"/>
  <c r="G21" i="1"/>
  <c r="H21" i="1"/>
  <c r="AJ21" i="1"/>
  <c r="AK21" i="1"/>
  <c r="AL21" i="1"/>
  <c r="G22" i="1"/>
  <c r="H22" i="1" s="1"/>
  <c r="AJ22" i="1"/>
  <c r="G23" i="1"/>
  <c r="H23" i="1" s="1"/>
  <c r="G24" i="1"/>
  <c r="H24" i="1" s="1"/>
  <c r="G25" i="1"/>
  <c r="H25" i="1" s="1"/>
  <c r="AJ25" i="1"/>
  <c r="G27" i="1"/>
  <c r="H27" i="1" s="1"/>
  <c r="AJ27" i="1"/>
  <c r="G28" i="1"/>
  <c r="H28" i="1" s="1"/>
  <c r="AJ28" i="1"/>
  <c r="G29" i="1"/>
  <c r="H29" i="1" s="1"/>
  <c r="AJ29" i="1"/>
  <c r="G30" i="1"/>
  <c r="H30" i="1" s="1"/>
  <c r="AL30" i="1" s="1"/>
  <c r="AJ30" i="1"/>
  <c r="AK30" i="1"/>
  <c r="G31" i="1"/>
  <c r="H31" i="1"/>
  <c r="AL31" i="1" s="1"/>
  <c r="AJ31" i="1"/>
  <c r="AK31" i="1"/>
  <c r="G32" i="1"/>
  <c r="H32" i="1" s="1"/>
  <c r="G33" i="1"/>
  <c r="H33" i="1" s="1"/>
  <c r="AJ33" i="1"/>
  <c r="G34" i="1"/>
  <c r="H34" i="1" s="1"/>
  <c r="G35" i="1"/>
  <c r="H35" i="1" s="1"/>
  <c r="AJ35" i="1"/>
  <c r="G36" i="1"/>
  <c r="H36" i="1" s="1"/>
  <c r="AJ36" i="1"/>
  <c r="G37" i="1"/>
  <c r="H37" i="1" s="1"/>
  <c r="AJ37" i="1"/>
  <c r="G38" i="1"/>
  <c r="H38" i="1" s="1"/>
  <c r="G39" i="1"/>
  <c r="H39" i="1" s="1"/>
  <c r="G40" i="1"/>
  <c r="H40" i="1" s="1"/>
  <c r="AJ40" i="1"/>
  <c r="G41" i="1"/>
  <c r="H41" i="1" s="1"/>
  <c r="G42" i="1"/>
  <c r="H42" i="1" s="1"/>
  <c r="G45" i="1"/>
  <c r="H45" i="1" s="1"/>
  <c r="AJ45" i="1"/>
  <c r="G46" i="1"/>
  <c r="H46" i="1" s="1"/>
  <c r="AJ46" i="1"/>
  <c r="G47" i="1"/>
  <c r="H47" i="1" s="1"/>
  <c r="G48" i="1"/>
  <c r="H48" i="1" s="1"/>
  <c r="G49" i="1"/>
  <c r="H49" i="1" s="1"/>
  <c r="G50" i="1"/>
  <c r="H50" i="1" s="1"/>
  <c r="AJ50" i="1"/>
  <c r="G52" i="1"/>
  <c r="H52" i="1" s="1"/>
  <c r="AJ52" i="1"/>
  <c r="G53" i="1"/>
  <c r="H53" i="1" s="1"/>
  <c r="AJ53" i="1"/>
  <c r="G55" i="1"/>
  <c r="H55" i="1" s="1"/>
  <c r="AJ55" i="1"/>
  <c r="G56" i="1"/>
  <c r="H56" i="1" s="1"/>
  <c r="AJ56" i="1"/>
  <c r="G57" i="1"/>
  <c r="H57" i="1" s="1"/>
  <c r="AJ57" i="1"/>
  <c r="G58" i="1"/>
  <c r="H58" i="1" s="1"/>
  <c r="AJ58" i="1"/>
  <c r="G59" i="1"/>
  <c r="H59" i="1" s="1"/>
  <c r="AJ59" i="1"/>
  <c r="G60" i="1"/>
  <c r="H60" i="1" s="1"/>
  <c r="AJ60" i="1"/>
  <c r="G61" i="1"/>
  <c r="H61" i="1" s="1"/>
  <c r="AJ61" i="1"/>
  <c r="G62" i="1"/>
  <c r="H62" i="1" s="1"/>
  <c r="AJ62" i="1"/>
  <c r="G63" i="1"/>
  <c r="H63" i="1" s="1"/>
  <c r="G64" i="1"/>
  <c r="H64" i="1" s="1"/>
  <c r="G65" i="1"/>
  <c r="H65" i="1" s="1"/>
  <c r="AJ65" i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AJ72" i="1"/>
  <c r="G73" i="1"/>
  <c r="H73" i="1" s="1"/>
  <c r="AJ73" i="1"/>
  <c r="G74" i="1"/>
  <c r="H74" i="1" s="1"/>
  <c r="AJ74" i="1"/>
  <c r="G75" i="1"/>
  <c r="H75" i="1" s="1"/>
  <c r="AJ75" i="1"/>
  <c r="G76" i="1"/>
  <c r="H76" i="1" s="1"/>
  <c r="AJ76" i="1"/>
  <c r="G77" i="1"/>
  <c r="H77" i="1" s="1"/>
  <c r="AJ77" i="1"/>
  <c r="G78" i="1"/>
  <c r="H78" i="1" s="1"/>
  <c r="AJ78" i="1"/>
  <c r="G79" i="1"/>
  <c r="H79" i="1" s="1"/>
  <c r="AJ79" i="1"/>
  <c r="G80" i="1"/>
  <c r="H80" i="1" s="1"/>
  <c r="AJ80" i="1"/>
  <c r="G81" i="1"/>
  <c r="H81" i="1" s="1"/>
  <c r="AJ81" i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AJ98" i="1"/>
  <c r="G99" i="1"/>
  <c r="H99" i="1" s="1"/>
  <c r="G100" i="1"/>
  <c r="H100" i="1" s="1"/>
  <c r="G103" i="1"/>
  <c r="H103" i="1" s="1"/>
  <c r="AJ103" i="1"/>
  <c r="G104" i="1"/>
  <c r="H104" i="1" s="1"/>
  <c r="AJ104" i="1"/>
  <c r="G105" i="1"/>
  <c r="H105" i="1" s="1"/>
  <c r="G107" i="1"/>
  <c r="H107" i="1" s="1"/>
  <c r="AL107" i="1" s="1"/>
  <c r="AJ107" i="1"/>
  <c r="AK107" i="1"/>
  <c r="G108" i="1"/>
  <c r="H108" i="1" s="1"/>
  <c r="G111" i="1"/>
  <c r="H111" i="1" s="1"/>
  <c r="AJ111" i="1"/>
  <c r="G112" i="1"/>
  <c r="H112" i="1" s="1"/>
  <c r="AJ112" i="1"/>
  <c r="G113" i="1"/>
  <c r="H113" i="1" s="1"/>
  <c r="AJ113" i="1"/>
  <c r="H114" i="1"/>
  <c r="G115" i="1"/>
  <c r="H115" i="1" s="1"/>
  <c r="G116" i="1"/>
  <c r="H116" i="1" s="1"/>
  <c r="G117" i="1"/>
  <c r="H117" i="1" s="1"/>
  <c r="AL117" i="1" s="1"/>
  <c r="AJ117" i="1"/>
  <c r="AK117" i="1"/>
  <c r="G118" i="1"/>
  <c r="H118" i="1" s="1"/>
  <c r="G120" i="1"/>
  <c r="H120" i="1" s="1"/>
  <c r="AJ126" i="1"/>
  <c r="G127" i="1"/>
  <c r="H127" i="1" s="1"/>
  <c r="AJ127" i="1"/>
  <c r="G128" i="1"/>
  <c r="H128" i="1" s="1"/>
  <c r="G129" i="1"/>
  <c r="H129" i="1" s="1"/>
  <c r="AJ129" i="1"/>
  <c r="G130" i="1"/>
  <c r="H130" i="1" s="1"/>
  <c r="AJ130" i="1"/>
  <c r="G131" i="1"/>
  <c r="H131" i="1" s="1"/>
  <c r="AJ131" i="1"/>
  <c r="G132" i="1"/>
  <c r="H132" i="1" s="1"/>
  <c r="AJ132" i="1"/>
  <c r="G133" i="1"/>
  <c r="H133" i="1" s="1"/>
  <c r="AJ133" i="1"/>
  <c r="G134" i="1"/>
  <c r="H134" i="1" s="1"/>
  <c r="AJ134" i="1"/>
  <c r="G135" i="1"/>
  <c r="H135" i="1" s="1"/>
  <c r="AJ135" i="1"/>
  <c r="G140" i="1"/>
  <c r="H140" i="1" s="1"/>
  <c r="AJ140" i="1"/>
  <c r="G142" i="1"/>
  <c r="H142" i="1"/>
  <c r="AL142" i="1" s="1"/>
  <c r="AJ142" i="1"/>
  <c r="AK142" i="1"/>
  <c r="G143" i="1"/>
  <c r="H143" i="1" s="1"/>
  <c r="AJ143" i="1"/>
  <c r="G144" i="1"/>
  <c r="H144" i="1" s="1"/>
  <c r="G146" i="1"/>
  <c r="H146" i="1" s="1"/>
  <c r="G147" i="1"/>
  <c r="H147" i="1" s="1"/>
  <c r="AJ147" i="1"/>
  <c r="G148" i="1"/>
  <c r="H148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AJ165" i="1"/>
  <c r="G166" i="1"/>
  <c r="H166" i="1" s="1"/>
  <c r="AJ166" i="1"/>
  <c r="G167" i="1"/>
  <c r="H167" i="1" s="1"/>
  <c r="AJ167" i="1"/>
  <c r="G168" i="1"/>
  <c r="H168" i="1" s="1"/>
  <c r="AJ168" i="1"/>
  <c r="G169" i="1"/>
  <c r="H169" i="1" s="1"/>
  <c r="AJ169" i="1"/>
  <c r="G170" i="1"/>
  <c r="H170" i="1" s="1"/>
  <c r="AJ170" i="1"/>
  <c r="G171" i="1"/>
  <c r="H171" i="1" s="1"/>
  <c r="AJ171" i="1"/>
  <c r="G172" i="1"/>
  <c r="H172" i="1" s="1"/>
  <c r="AJ172" i="1"/>
  <c r="G173" i="1"/>
  <c r="H173" i="1" s="1"/>
  <c r="AJ173" i="1"/>
  <c r="G174" i="1"/>
  <c r="H174" i="1" s="1"/>
  <c r="AJ174" i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AJ180" i="1"/>
  <c r="G181" i="1"/>
  <c r="H181" i="1" s="1"/>
  <c r="AJ181" i="1"/>
  <c r="G182" i="1"/>
  <c r="H182" i="1" s="1"/>
  <c r="AJ182" i="1"/>
  <c r="G183" i="1"/>
  <c r="H183" i="1" s="1"/>
  <c r="AJ183" i="1"/>
  <c r="G184" i="1"/>
  <c r="H184" i="1" s="1"/>
  <c r="AJ184" i="1"/>
  <c r="G185" i="1"/>
  <c r="H185" i="1" s="1"/>
  <c r="AJ185" i="1"/>
  <c r="G186" i="1"/>
  <c r="H186" i="1" s="1"/>
  <c r="AJ186" i="1"/>
  <c r="G187" i="1"/>
  <c r="H187" i="1" s="1"/>
  <c r="AJ187" i="1"/>
  <c r="G188" i="1"/>
  <c r="H188" i="1" s="1"/>
  <c r="AJ188" i="1"/>
  <c r="G189" i="1"/>
  <c r="H189" i="1" s="1"/>
  <c r="AJ189" i="1"/>
  <c r="G190" i="1"/>
  <c r="H190" i="1" s="1"/>
  <c r="AJ190" i="1"/>
  <c r="G191" i="1"/>
  <c r="H191" i="1" s="1"/>
  <c r="AJ191" i="1"/>
  <c r="G192" i="1"/>
  <c r="H192" i="1" s="1"/>
  <c r="AJ192" i="1"/>
  <c r="G193" i="1"/>
  <c r="H193" i="1" s="1"/>
  <c r="AJ193" i="1"/>
  <c r="G194" i="1"/>
  <c r="H194" i="1" s="1"/>
  <c r="AJ194" i="1"/>
  <c r="G195" i="1"/>
  <c r="H195" i="1" s="1"/>
  <c r="AJ195" i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4" i="1"/>
  <c r="H204" i="1" s="1"/>
  <c r="AJ204" i="1"/>
  <c r="G205" i="1"/>
  <c r="H205" i="1" s="1"/>
  <c r="AJ205" i="1"/>
  <c r="G206" i="1"/>
  <c r="H206" i="1" s="1"/>
  <c r="AJ206" i="1"/>
  <c r="G207" i="1"/>
  <c r="H207" i="1" s="1"/>
  <c r="AL207" i="1" s="1"/>
  <c r="AJ207" i="1"/>
  <c r="AK207" i="1"/>
  <c r="G208" i="1"/>
  <c r="H208" i="1" s="1"/>
  <c r="AJ208" i="1"/>
  <c r="G209" i="1"/>
  <c r="H209" i="1" s="1"/>
  <c r="G210" i="1"/>
  <c r="H210" i="1" s="1"/>
  <c r="AJ210" i="1"/>
  <c r="G211" i="1"/>
  <c r="H211" i="1" s="1"/>
  <c r="AJ211" i="1"/>
  <c r="G212" i="1"/>
  <c r="H212" i="1" s="1"/>
  <c r="AJ212" i="1"/>
  <c r="G213" i="1"/>
  <c r="H213" i="1" s="1"/>
  <c r="G214" i="1"/>
  <c r="H214" i="1" s="1"/>
  <c r="G215" i="1"/>
  <c r="H215" i="1"/>
  <c r="AL215" i="1" s="1"/>
  <c r="AJ215" i="1"/>
  <c r="AK215" i="1"/>
  <c r="G216" i="1"/>
  <c r="H216" i="1" s="1"/>
  <c r="G217" i="1"/>
  <c r="H217" i="1" s="1"/>
  <c r="G218" i="1"/>
  <c r="H218" i="1" s="1"/>
  <c r="G219" i="1"/>
  <c r="H219" i="1" s="1"/>
  <c r="AL219" i="1" s="1"/>
  <c r="AJ219" i="1"/>
  <c r="AK219" i="1"/>
  <c r="G220" i="1"/>
  <c r="H220" i="1" s="1"/>
  <c r="G221" i="1"/>
  <c r="H221" i="1"/>
  <c r="AL221" i="1" s="1"/>
  <c r="AJ221" i="1"/>
  <c r="AK221" i="1"/>
  <c r="G222" i="1"/>
  <c r="H222" i="1" s="1"/>
  <c r="AJ222" i="1"/>
  <c r="G223" i="1"/>
  <c r="H223" i="1" s="1"/>
  <c r="AJ223" i="1"/>
  <c r="G224" i="1"/>
  <c r="H224" i="1" s="1"/>
  <c r="AJ224" i="1"/>
  <c r="G225" i="1"/>
  <c r="H225" i="1" s="1"/>
  <c r="AJ225" i="1"/>
  <c r="G226" i="1"/>
  <c r="H226" i="1"/>
  <c r="AL226" i="1" s="1"/>
  <c r="AJ226" i="1"/>
  <c r="AK226" i="1"/>
  <c r="G227" i="1"/>
  <c r="H227" i="1" s="1"/>
  <c r="AJ227" i="1"/>
  <c r="G228" i="1"/>
  <c r="H228" i="1" s="1"/>
  <c r="AL228" i="1" s="1"/>
  <c r="AJ228" i="1"/>
  <c r="AK228" i="1"/>
  <c r="G229" i="1"/>
  <c r="H229" i="1"/>
  <c r="AL229" i="1" s="1"/>
  <c r="AJ229" i="1"/>
  <c r="AK229" i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AJ241" i="1"/>
  <c r="G242" i="1"/>
  <c r="H242" i="1" s="1"/>
  <c r="AJ242" i="1"/>
  <c r="G243" i="1"/>
  <c r="H243" i="1" s="1"/>
  <c r="AJ243" i="1"/>
  <c r="G244" i="1"/>
  <c r="H244" i="1" s="1"/>
  <c r="AJ244" i="1"/>
  <c r="G245" i="1"/>
  <c r="H245" i="1" s="1"/>
  <c r="AJ245" i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3" i="1"/>
  <c r="H283" i="1" s="1"/>
  <c r="AL283" i="1" s="1"/>
  <c r="AJ283" i="1"/>
  <c r="AK283" i="1"/>
  <c r="G284" i="1"/>
  <c r="H284" i="1" s="1"/>
  <c r="G285" i="1"/>
  <c r="H285" i="1" s="1"/>
  <c r="G286" i="1"/>
  <c r="H286" i="1" s="1"/>
  <c r="AJ286" i="1"/>
  <c r="G287" i="1"/>
  <c r="H287" i="1" s="1"/>
  <c r="G289" i="1"/>
  <c r="H289" i="1"/>
  <c r="AL289" i="1" s="1"/>
  <c r="AJ289" i="1"/>
  <c r="AK289" i="1"/>
  <c r="G290" i="1"/>
  <c r="H290" i="1" s="1"/>
  <c r="AL290" i="1" s="1"/>
  <c r="AJ290" i="1"/>
  <c r="AK290" i="1"/>
  <c r="G291" i="1"/>
  <c r="H291" i="1"/>
  <c r="AL291" i="1" s="1"/>
  <c r="AJ291" i="1"/>
  <c r="AK291" i="1"/>
  <c r="G292" i="1"/>
  <c r="H292" i="1" s="1"/>
  <c r="AL292" i="1" s="1"/>
  <c r="AJ292" i="1"/>
  <c r="AK292" i="1"/>
  <c r="G300" i="1"/>
  <c r="H300" i="1" s="1"/>
  <c r="AL300" i="1" s="1"/>
  <c r="AJ300" i="1"/>
  <c r="AK300" i="1"/>
  <c r="G309" i="1"/>
  <c r="H309" i="1" s="1"/>
  <c r="AJ309" i="1"/>
  <c r="G310" i="1"/>
  <c r="H310" i="1" s="1"/>
  <c r="AJ310" i="1"/>
  <c r="G311" i="1"/>
  <c r="H311" i="1" s="1"/>
  <c r="G312" i="1"/>
  <c r="H312" i="1" s="1"/>
  <c r="G313" i="1"/>
  <c r="H313" i="1" s="1"/>
  <c r="G314" i="1"/>
  <c r="H314" i="1" s="1"/>
  <c r="G318" i="1"/>
  <c r="H318" i="1"/>
  <c r="AL318" i="1" s="1"/>
  <c r="AJ318" i="1"/>
  <c r="AK318" i="1"/>
  <c r="G319" i="1"/>
  <c r="H319" i="1" s="1"/>
  <c r="G320" i="1"/>
  <c r="H320" i="1" s="1"/>
  <c r="G321" i="1"/>
  <c r="H321" i="1" s="1"/>
  <c r="G51" i="1"/>
  <c r="H51" i="1" s="1"/>
  <c r="AJ51" i="1"/>
  <c r="G54" i="1"/>
  <c r="H54" i="1" s="1"/>
  <c r="AJ54" i="1"/>
  <c r="G14" i="1"/>
  <c r="H14" i="1" s="1"/>
  <c r="AX322" i="1" l="1"/>
  <c r="AE139" i="1"/>
  <c r="AF139" i="1" s="1"/>
  <c r="AH139" i="1" s="1"/>
  <c r="G13" i="1"/>
  <c r="H13" i="1" s="1"/>
  <c r="AV16" i="1"/>
  <c r="AV17" i="1" s="1"/>
  <c r="BB139" i="1" l="1"/>
  <c r="AZ139" i="1"/>
  <c r="BA139" i="1" s="1"/>
  <c r="AJ256" i="1"/>
  <c r="AJ312" i="1"/>
  <c r="AJ38" i="1"/>
  <c r="AV18" i="1"/>
  <c r="AV19" i="1" s="1"/>
  <c r="AV20" i="1" s="1"/>
  <c r="AJ42" i="1"/>
  <c r="AJ39" i="1"/>
  <c r="AV21" i="1" l="1"/>
  <c r="AV22" i="1" s="1"/>
  <c r="AV23" i="1" s="1"/>
  <c r="AV24" i="1" s="1"/>
  <c r="AV25" i="1" s="1"/>
  <c r="AJ251" i="1"/>
  <c r="AJ266" i="1"/>
  <c r="AJ270" i="1"/>
  <c r="AJ278" i="1"/>
  <c r="AJ279" i="1"/>
  <c r="AJ263" i="1"/>
  <c r="AJ252" i="1"/>
  <c r="AJ267" i="1"/>
  <c r="AJ271" i="1"/>
  <c r="AJ264" i="1"/>
  <c r="AJ268" i="1"/>
  <c r="AJ272" i="1"/>
  <c r="AJ280" i="1"/>
  <c r="AJ250" i="1"/>
  <c r="AJ265" i="1"/>
  <c r="AJ269" i="1"/>
  <c r="AJ281" i="1"/>
  <c r="AJ262" i="1"/>
  <c r="AH321" i="1"/>
  <c r="AH23" i="1"/>
  <c r="AH105" i="1"/>
  <c r="AH115" i="1"/>
  <c r="AH116" i="1"/>
  <c r="AH140" i="1"/>
  <c r="AH184" i="1"/>
  <c r="AH213" i="1"/>
  <c r="AH214" i="1"/>
  <c r="AH216" i="1"/>
  <c r="AH217" i="1"/>
  <c r="AH218" i="1"/>
  <c r="AH220" i="1"/>
  <c r="AH242" i="1"/>
  <c r="AH243" i="1"/>
  <c r="AH281" i="1"/>
  <c r="AH284" i="1"/>
  <c r="AH285" i="1"/>
  <c r="AH313" i="1"/>
  <c r="AH314" i="1"/>
  <c r="AH319" i="1"/>
  <c r="BB285" i="1" l="1"/>
  <c r="AZ285" i="1"/>
  <c r="BA285" i="1" s="1"/>
  <c r="BB105" i="1"/>
  <c r="AZ105" i="1"/>
  <c r="BA105" i="1" s="1"/>
  <c r="BB284" i="1"/>
  <c r="AZ284" i="1"/>
  <c r="BA284" i="1" s="1"/>
  <c r="BB220" i="1"/>
  <c r="AZ220" i="1"/>
  <c r="BA220" i="1" s="1"/>
  <c r="BB140" i="1"/>
  <c r="AZ140" i="1"/>
  <c r="BA140" i="1" s="1"/>
  <c r="BB17" i="1"/>
  <c r="AZ17" i="1"/>
  <c r="BA17" i="1" s="1"/>
  <c r="BB184" i="1"/>
  <c r="AZ184" i="1"/>
  <c r="BA184" i="1" s="1"/>
  <c r="BB313" i="1"/>
  <c r="AZ313" i="1"/>
  <c r="BA313" i="1" s="1"/>
  <c r="BB242" i="1"/>
  <c r="AZ242" i="1"/>
  <c r="BA242" i="1" s="1"/>
  <c r="BB216" i="1"/>
  <c r="AZ216" i="1"/>
  <c r="BA216" i="1" s="1"/>
  <c r="BB319" i="1"/>
  <c r="AZ319" i="1"/>
  <c r="BA319" i="1" s="1"/>
  <c r="BB281" i="1"/>
  <c r="AZ281" i="1"/>
  <c r="BA281" i="1" s="1"/>
  <c r="BB218" i="1"/>
  <c r="AZ218" i="1"/>
  <c r="BA218" i="1" s="1"/>
  <c r="BB214" i="1"/>
  <c r="AZ214" i="1"/>
  <c r="BA214" i="1" s="1"/>
  <c r="BB116" i="1"/>
  <c r="AZ116" i="1"/>
  <c r="BA116" i="1" s="1"/>
  <c r="BB321" i="1"/>
  <c r="AZ321" i="1"/>
  <c r="BA321" i="1" s="1"/>
  <c r="BB314" i="1"/>
  <c r="AZ314" i="1"/>
  <c r="BA314" i="1" s="1"/>
  <c r="BB243" i="1"/>
  <c r="AZ243" i="1"/>
  <c r="BA243" i="1" s="1"/>
  <c r="BB217" i="1"/>
  <c r="AZ217" i="1"/>
  <c r="BA217" i="1" s="1"/>
  <c r="AZ213" i="1"/>
  <c r="BA213" i="1" s="1"/>
  <c r="BB213" i="1"/>
  <c r="BB115" i="1"/>
  <c r="AZ115" i="1"/>
  <c r="BA115" i="1" s="1"/>
  <c r="BB23" i="1"/>
  <c r="AZ23" i="1"/>
  <c r="BA23" i="1" s="1"/>
  <c r="AV26" i="1"/>
  <c r="AV27" i="1" s="1"/>
  <c r="AV28" i="1" s="1"/>
  <c r="AJ258" i="1"/>
  <c r="AF113" i="1"/>
  <c r="AH113" i="1" s="1"/>
  <c r="AF222" i="1"/>
  <c r="AH222" i="1" s="1"/>
  <c r="AF132" i="1"/>
  <c r="AH132" i="1" s="1"/>
  <c r="AF128" i="1"/>
  <c r="AH128" i="1" s="1"/>
  <c r="AF112" i="1"/>
  <c r="AH112" i="1" s="1"/>
  <c r="AF224" i="1"/>
  <c r="AH224" i="1" s="1"/>
  <c r="AF212" i="1"/>
  <c r="AH212" i="1" s="1"/>
  <c r="AF206" i="1"/>
  <c r="AH206" i="1" s="1"/>
  <c r="AF108" i="1"/>
  <c r="AH108" i="1" s="1"/>
  <c r="AF22" i="1"/>
  <c r="AH22" i="1" s="1"/>
  <c r="AF199" i="1"/>
  <c r="AH199" i="1" s="1"/>
  <c r="AF198" i="1"/>
  <c r="AH198" i="1" s="1"/>
  <c r="AF200" i="1"/>
  <c r="AH200" i="1" s="1"/>
  <c r="AF201" i="1"/>
  <c r="AH201" i="1" s="1"/>
  <c r="AF286" i="1"/>
  <c r="AH286" i="1" s="1"/>
  <c r="AF287" i="1"/>
  <c r="AH287" i="1" s="1"/>
  <c r="AF24" i="1"/>
  <c r="AH24" i="1" s="1"/>
  <c r="AF16" i="1"/>
  <c r="AH16" i="1" s="1"/>
  <c r="AF13" i="1"/>
  <c r="AH13" i="1" s="1"/>
  <c r="AF123" i="1"/>
  <c r="AH123" i="1" s="1"/>
  <c r="AF202" i="1"/>
  <c r="AH202" i="1" s="1"/>
  <c r="AF235" i="1"/>
  <c r="AH235" i="1" s="1"/>
  <c r="AF189" i="1"/>
  <c r="AH189" i="1" s="1"/>
  <c r="AF167" i="1"/>
  <c r="AH167" i="1" s="1"/>
  <c r="AF89" i="1"/>
  <c r="AH89" i="1" s="1"/>
  <c r="AF14" i="1"/>
  <c r="AH14" i="1" s="1"/>
  <c r="AF249" i="1"/>
  <c r="AH249" i="1" s="1"/>
  <c r="AF273" i="1"/>
  <c r="AH273" i="1" s="1"/>
  <c r="AF263" i="1"/>
  <c r="AH263" i="1" s="1"/>
  <c r="AF250" i="1"/>
  <c r="AH250" i="1" s="1"/>
  <c r="AF261" i="1"/>
  <c r="AH261" i="1" s="1"/>
  <c r="AF277" i="1"/>
  <c r="AH277" i="1" s="1"/>
  <c r="AF161" i="1"/>
  <c r="AH161" i="1" s="1"/>
  <c r="AF162" i="1"/>
  <c r="AH162" i="1" s="1"/>
  <c r="AF144" i="1"/>
  <c r="AH144" i="1" s="1"/>
  <c r="AF118" i="1"/>
  <c r="AH118" i="1" s="1"/>
  <c r="AF279" i="1"/>
  <c r="AH279" i="1" s="1"/>
  <c r="AF269" i="1"/>
  <c r="AH269" i="1" s="1"/>
  <c r="AF252" i="1"/>
  <c r="AH252" i="1" s="1"/>
  <c r="AF258" i="1"/>
  <c r="AH258" i="1" s="1"/>
  <c r="AF259" i="1"/>
  <c r="AH259" i="1" s="1"/>
  <c r="AF255" i="1"/>
  <c r="AH255" i="1" s="1"/>
  <c r="AF254" i="1"/>
  <c r="AH254" i="1" s="1"/>
  <c r="AF260" i="1"/>
  <c r="AH260" i="1" s="1"/>
  <c r="AF231" i="1"/>
  <c r="AH231" i="1" s="1"/>
  <c r="AF238" i="1"/>
  <c r="AH238" i="1" s="1"/>
  <c r="AF240" i="1"/>
  <c r="AH240" i="1" s="1"/>
  <c r="AF241" i="1"/>
  <c r="AH241" i="1" s="1"/>
  <c r="AF244" i="1"/>
  <c r="AH244" i="1" s="1"/>
  <c r="AF247" i="1"/>
  <c r="AH247" i="1" s="1"/>
  <c r="AF248" i="1"/>
  <c r="AH248" i="1" s="1"/>
  <c r="AF275" i="1"/>
  <c r="AH275" i="1" s="1"/>
  <c r="AF274" i="1"/>
  <c r="AH274" i="1" s="1"/>
  <c r="AF246" i="1"/>
  <c r="AH246" i="1" s="1"/>
  <c r="AF104" i="1"/>
  <c r="AH104" i="1" s="1"/>
  <c r="AF61" i="1"/>
  <c r="AH61" i="1" s="1"/>
  <c r="AF62" i="1"/>
  <c r="AH62" i="1" s="1"/>
  <c r="AF65" i="1"/>
  <c r="AH65" i="1" s="1"/>
  <c r="AF135" i="1"/>
  <c r="AH135" i="1" s="1"/>
  <c r="AF134" i="1"/>
  <c r="AH134" i="1" s="1"/>
  <c r="AF147" i="1"/>
  <c r="AH147" i="1" s="1"/>
  <c r="AF120" i="1"/>
  <c r="AH120" i="1" s="1"/>
  <c r="AF309" i="1"/>
  <c r="AH309" i="1" s="1"/>
  <c r="AF311" i="1"/>
  <c r="AH311" i="1" s="1"/>
  <c r="AF60" i="1"/>
  <c r="AH60" i="1" s="1"/>
  <c r="AF192" i="1"/>
  <c r="AH192" i="1" s="1"/>
  <c r="AF194" i="1"/>
  <c r="AH194" i="1" s="1"/>
  <c r="AF171" i="1"/>
  <c r="AH171" i="1" s="1"/>
  <c r="AF169" i="1"/>
  <c r="AH169" i="1" s="1"/>
  <c r="AF78" i="1"/>
  <c r="AH78" i="1" s="1"/>
  <c r="AF172" i="1"/>
  <c r="AH172" i="1" s="1"/>
  <c r="AF76" i="1"/>
  <c r="AH76" i="1" s="1"/>
  <c r="AF77" i="1"/>
  <c r="AH77" i="1" s="1"/>
  <c r="AF160" i="1"/>
  <c r="AH160" i="1" s="1"/>
  <c r="AF175" i="1"/>
  <c r="AH175" i="1" s="1"/>
  <c r="AF158" i="1"/>
  <c r="AH158" i="1" s="1"/>
  <c r="AF159" i="1"/>
  <c r="AH159" i="1" s="1"/>
  <c r="AF155" i="1"/>
  <c r="AH155" i="1" s="1"/>
  <c r="AF154" i="1"/>
  <c r="AH154" i="1" s="1"/>
  <c r="AF178" i="1"/>
  <c r="AH178" i="1" s="1"/>
  <c r="AF94" i="1"/>
  <c r="AH94" i="1" s="1"/>
  <c r="AF83" i="1"/>
  <c r="AH83" i="1" s="1"/>
  <c r="AF84" i="1"/>
  <c r="AH84" i="1" s="1"/>
  <c r="AF91" i="1"/>
  <c r="AH91" i="1" s="1"/>
  <c r="AF96" i="1"/>
  <c r="AH96" i="1" s="1"/>
  <c r="AF97" i="1"/>
  <c r="AH97" i="1" s="1"/>
  <c r="AF68" i="1"/>
  <c r="AH68" i="1" s="1"/>
  <c r="AF168" i="1"/>
  <c r="AH168" i="1" s="1"/>
  <c r="AF166" i="1"/>
  <c r="AH166" i="1" s="1"/>
  <c r="AF52" i="1"/>
  <c r="AH52" i="1" s="1"/>
  <c r="AF59" i="1"/>
  <c r="AH59" i="1" s="1"/>
  <c r="AF53" i="1"/>
  <c r="AH53" i="1" s="1"/>
  <c r="AF51" i="1"/>
  <c r="AH51" i="1" s="1"/>
  <c r="AF33" i="1"/>
  <c r="AH33" i="1" s="1"/>
  <c r="AF35" i="1"/>
  <c r="AH35" i="1" s="1"/>
  <c r="AF38" i="1"/>
  <c r="AH38" i="1" s="1"/>
  <c r="AF40" i="1"/>
  <c r="AH40" i="1" s="1"/>
  <c r="AF37" i="1"/>
  <c r="AH37" i="1" s="1"/>
  <c r="AF41" i="1"/>
  <c r="AH41" i="1" s="1"/>
  <c r="AF46" i="1"/>
  <c r="AH46" i="1" s="1"/>
  <c r="AF312" i="1"/>
  <c r="AH312" i="1" s="1"/>
  <c r="AF32" i="1"/>
  <c r="AH32" i="1" s="1"/>
  <c r="AA48" i="1"/>
  <c r="AB48" i="1"/>
  <c r="AC48" i="1"/>
  <c r="AD48" i="1"/>
  <c r="AA47" i="1"/>
  <c r="AB47" i="1"/>
  <c r="AC47" i="1"/>
  <c r="AD47" i="1"/>
  <c r="AA312" i="1"/>
  <c r="AB312" i="1"/>
  <c r="AC312" i="1"/>
  <c r="AD312" i="1"/>
  <c r="AA46" i="1"/>
  <c r="AB46" i="1"/>
  <c r="AC46" i="1"/>
  <c r="AD46" i="1"/>
  <c r="AA41" i="1"/>
  <c r="AB41" i="1"/>
  <c r="AC41" i="1"/>
  <c r="AD41" i="1"/>
  <c r="AA42" i="1"/>
  <c r="AB42" i="1"/>
  <c r="AC42" i="1"/>
  <c r="AD42" i="1"/>
  <c r="AA37" i="1"/>
  <c r="AB37" i="1"/>
  <c r="AC37" i="1"/>
  <c r="AD37" i="1"/>
  <c r="AA40" i="1"/>
  <c r="AB40" i="1"/>
  <c r="AC40" i="1"/>
  <c r="AD40" i="1"/>
  <c r="AA38" i="1"/>
  <c r="AB38" i="1"/>
  <c r="AC38" i="1"/>
  <c r="AD38" i="1"/>
  <c r="AA35" i="1"/>
  <c r="AB35" i="1"/>
  <c r="AC35" i="1"/>
  <c r="AD35" i="1"/>
  <c r="AA36" i="1"/>
  <c r="AB36" i="1"/>
  <c r="AC36" i="1"/>
  <c r="AD36" i="1"/>
  <c r="AA34" i="1"/>
  <c r="AB34" i="1"/>
  <c r="AC34" i="1"/>
  <c r="AD34" i="1"/>
  <c r="AA33" i="1"/>
  <c r="AB33" i="1"/>
  <c r="AC33" i="1"/>
  <c r="AD33" i="1"/>
  <c r="AA55" i="1"/>
  <c r="AB55" i="1"/>
  <c r="AC55" i="1"/>
  <c r="AD55" i="1"/>
  <c r="AA51" i="1"/>
  <c r="AB51" i="1"/>
  <c r="AC51" i="1"/>
  <c r="AD51" i="1"/>
  <c r="AA53" i="1"/>
  <c r="AB53" i="1"/>
  <c r="AC53" i="1"/>
  <c r="AD53" i="1"/>
  <c r="AA54" i="1"/>
  <c r="AB54" i="1"/>
  <c r="AC54" i="1"/>
  <c r="AD54" i="1"/>
  <c r="AA59" i="1"/>
  <c r="AB59" i="1"/>
  <c r="AC59" i="1"/>
  <c r="AD59" i="1"/>
  <c r="AA52" i="1"/>
  <c r="AB52" i="1"/>
  <c r="AC52" i="1"/>
  <c r="AD52" i="1"/>
  <c r="AA186" i="1"/>
  <c r="AB186" i="1"/>
  <c r="AC186" i="1"/>
  <c r="AD186" i="1"/>
  <c r="AA166" i="1"/>
  <c r="AB166" i="1"/>
  <c r="AC166" i="1"/>
  <c r="AD166" i="1"/>
  <c r="AA98" i="1"/>
  <c r="AB98" i="1"/>
  <c r="AC98" i="1"/>
  <c r="AD98" i="1"/>
  <c r="AA50" i="1"/>
  <c r="AB50" i="1"/>
  <c r="AC50" i="1"/>
  <c r="AD50" i="1"/>
  <c r="AA81" i="1"/>
  <c r="AB81" i="1"/>
  <c r="AC81" i="1"/>
  <c r="AD81" i="1"/>
  <c r="AA80" i="1"/>
  <c r="AB80" i="1"/>
  <c r="AC80" i="1"/>
  <c r="AD80" i="1"/>
  <c r="AA168" i="1"/>
  <c r="AB168" i="1"/>
  <c r="AC168" i="1"/>
  <c r="AD168" i="1"/>
  <c r="AA165" i="1"/>
  <c r="AB165" i="1"/>
  <c r="AC165" i="1"/>
  <c r="AD165" i="1"/>
  <c r="AA27" i="1"/>
  <c r="AB27" i="1"/>
  <c r="AC27" i="1"/>
  <c r="AD27" i="1"/>
  <c r="AA71" i="1"/>
  <c r="AB71" i="1"/>
  <c r="AC71" i="1"/>
  <c r="AD71" i="1"/>
  <c r="AA70" i="1"/>
  <c r="AB70" i="1"/>
  <c r="AC70" i="1"/>
  <c r="AD70" i="1"/>
  <c r="AA68" i="1"/>
  <c r="AB68" i="1"/>
  <c r="AC68" i="1"/>
  <c r="AD68" i="1"/>
  <c r="AA67" i="1"/>
  <c r="AB67" i="1"/>
  <c r="AC67" i="1"/>
  <c r="AD67" i="1"/>
  <c r="AA97" i="1"/>
  <c r="AB97" i="1"/>
  <c r="AC97" i="1"/>
  <c r="AD97" i="1"/>
  <c r="AA95" i="1"/>
  <c r="AB95" i="1"/>
  <c r="AC95" i="1"/>
  <c r="AD95" i="1"/>
  <c r="AA96" i="1"/>
  <c r="AB96" i="1"/>
  <c r="AC96" i="1"/>
  <c r="AD96" i="1"/>
  <c r="AA66" i="1"/>
  <c r="AB66" i="1"/>
  <c r="AC66" i="1"/>
  <c r="AD66" i="1"/>
  <c r="AA91" i="1"/>
  <c r="AB91" i="1"/>
  <c r="AC91" i="1"/>
  <c r="AD91" i="1"/>
  <c r="AA82" i="1"/>
  <c r="AB82" i="1"/>
  <c r="AC82" i="1"/>
  <c r="AD82" i="1"/>
  <c r="AA164" i="1"/>
  <c r="AB164" i="1"/>
  <c r="AC164" i="1"/>
  <c r="AD164" i="1"/>
  <c r="AA84" i="1"/>
  <c r="AB84" i="1"/>
  <c r="AC84" i="1"/>
  <c r="AD84" i="1"/>
  <c r="AA83" i="1"/>
  <c r="AB83" i="1"/>
  <c r="AC83" i="1"/>
  <c r="AD83" i="1"/>
  <c r="AA87" i="1"/>
  <c r="AB87" i="1"/>
  <c r="AC87" i="1"/>
  <c r="AD87" i="1"/>
  <c r="AA94" i="1"/>
  <c r="AB94" i="1"/>
  <c r="AC94" i="1"/>
  <c r="AD94" i="1"/>
  <c r="AA86" i="1"/>
  <c r="AB86" i="1"/>
  <c r="AC86" i="1"/>
  <c r="AD86" i="1"/>
  <c r="AA177" i="1"/>
  <c r="AB177" i="1"/>
  <c r="AC177" i="1"/>
  <c r="AD177" i="1"/>
  <c r="AA178" i="1"/>
  <c r="AB178" i="1"/>
  <c r="AC178" i="1"/>
  <c r="AD178" i="1"/>
  <c r="AA150" i="1"/>
  <c r="AB150" i="1"/>
  <c r="AC150" i="1"/>
  <c r="AD150" i="1"/>
  <c r="AA154" i="1"/>
  <c r="AB154" i="1"/>
  <c r="AC154" i="1"/>
  <c r="AD154" i="1"/>
  <c r="AA155" i="1"/>
  <c r="AB155" i="1"/>
  <c r="AC155" i="1"/>
  <c r="AD155" i="1"/>
  <c r="AA148" i="1"/>
  <c r="AB148" i="1"/>
  <c r="AC148" i="1"/>
  <c r="AD148" i="1"/>
  <c r="AA153" i="1"/>
  <c r="AB153" i="1"/>
  <c r="AC153" i="1"/>
  <c r="AD153" i="1"/>
  <c r="AA152" i="1"/>
  <c r="AB152" i="1"/>
  <c r="AC152" i="1"/>
  <c r="AD152" i="1"/>
  <c r="AA151" i="1"/>
  <c r="AB151" i="1"/>
  <c r="AC151" i="1"/>
  <c r="AD151" i="1"/>
  <c r="AA179" i="1"/>
  <c r="AB179" i="1"/>
  <c r="AC179" i="1"/>
  <c r="AD179" i="1"/>
  <c r="AA156" i="1"/>
  <c r="AB156" i="1"/>
  <c r="AC156" i="1"/>
  <c r="AD156" i="1"/>
  <c r="AA157" i="1"/>
  <c r="AB157" i="1"/>
  <c r="AC157" i="1"/>
  <c r="AD157" i="1"/>
  <c r="AA159" i="1"/>
  <c r="AB159" i="1"/>
  <c r="AC159" i="1"/>
  <c r="AD159" i="1"/>
  <c r="AA158" i="1"/>
  <c r="AB158" i="1"/>
  <c r="AC158" i="1"/>
  <c r="AD158" i="1"/>
  <c r="AA175" i="1"/>
  <c r="AB175" i="1"/>
  <c r="AC175" i="1"/>
  <c r="AD175" i="1"/>
  <c r="AA160" i="1"/>
  <c r="AB160" i="1"/>
  <c r="AC160" i="1"/>
  <c r="AD160" i="1"/>
  <c r="AA74" i="1"/>
  <c r="AB74" i="1"/>
  <c r="AC74" i="1"/>
  <c r="AD74" i="1"/>
  <c r="AA77" i="1"/>
  <c r="AB77" i="1"/>
  <c r="AC77" i="1"/>
  <c r="AD77" i="1"/>
  <c r="AA76" i="1"/>
  <c r="AB76" i="1"/>
  <c r="AC76" i="1"/>
  <c r="AD76" i="1"/>
  <c r="AA72" i="1"/>
  <c r="AB72" i="1"/>
  <c r="AC72" i="1"/>
  <c r="AD72" i="1"/>
  <c r="AA75" i="1"/>
  <c r="AB75" i="1"/>
  <c r="AC75" i="1"/>
  <c r="AD75" i="1"/>
  <c r="AA173" i="1"/>
  <c r="AB173" i="1"/>
  <c r="AC173" i="1"/>
  <c r="AD173" i="1"/>
  <c r="AA174" i="1"/>
  <c r="AB174" i="1"/>
  <c r="AC174" i="1"/>
  <c r="AD174" i="1"/>
  <c r="AA172" i="1"/>
  <c r="AB172" i="1"/>
  <c r="AC172" i="1"/>
  <c r="AD172" i="1"/>
  <c r="AA79" i="1"/>
  <c r="AB79" i="1"/>
  <c r="AC79" i="1"/>
  <c r="AD79" i="1"/>
  <c r="AA28" i="1"/>
  <c r="AB28" i="1"/>
  <c r="AC28" i="1"/>
  <c r="AD28" i="1"/>
  <c r="AA78" i="1"/>
  <c r="AB78" i="1"/>
  <c r="AC78" i="1"/>
  <c r="AD78" i="1"/>
  <c r="AA169" i="1"/>
  <c r="AB169" i="1"/>
  <c r="AC169" i="1"/>
  <c r="AD169" i="1"/>
  <c r="AA170" i="1"/>
  <c r="AB170" i="1"/>
  <c r="AC170" i="1"/>
  <c r="AD170" i="1"/>
  <c r="AA171" i="1"/>
  <c r="AB171" i="1"/>
  <c r="AC171" i="1"/>
  <c r="AD171" i="1"/>
  <c r="AA181" i="1"/>
  <c r="AB181" i="1"/>
  <c r="AC181" i="1"/>
  <c r="AD181" i="1"/>
  <c r="AA194" i="1"/>
  <c r="AB194" i="1"/>
  <c r="AC194" i="1"/>
  <c r="AD194" i="1"/>
  <c r="AA195" i="1"/>
  <c r="AB195" i="1"/>
  <c r="AC195" i="1"/>
  <c r="AD195" i="1"/>
  <c r="AA193" i="1"/>
  <c r="AB193" i="1"/>
  <c r="AC193" i="1"/>
  <c r="AD193" i="1"/>
  <c r="AA192" i="1"/>
  <c r="AB192" i="1"/>
  <c r="AC192" i="1"/>
  <c r="AD192" i="1"/>
  <c r="AA191" i="1"/>
  <c r="AB191" i="1"/>
  <c r="AC191" i="1"/>
  <c r="AD191" i="1"/>
  <c r="AA190" i="1"/>
  <c r="AB190" i="1"/>
  <c r="AC190" i="1"/>
  <c r="AD190" i="1"/>
  <c r="AA188" i="1"/>
  <c r="AB188" i="1"/>
  <c r="AC188" i="1"/>
  <c r="AD188" i="1"/>
  <c r="AA187" i="1"/>
  <c r="AB187" i="1"/>
  <c r="AC187" i="1"/>
  <c r="AD187" i="1"/>
  <c r="AA185" i="1"/>
  <c r="AB185" i="1"/>
  <c r="AC185" i="1"/>
  <c r="AD185" i="1"/>
  <c r="AA60" i="1"/>
  <c r="AB60" i="1"/>
  <c r="AC60" i="1"/>
  <c r="AD60" i="1"/>
  <c r="AA61" i="1"/>
  <c r="AB61" i="1"/>
  <c r="AC61" i="1"/>
  <c r="AD61" i="1"/>
  <c r="AA62" i="1"/>
  <c r="AB62" i="1"/>
  <c r="AC62" i="1"/>
  <c r="AD62" i="1"/>
  <c r="AA65" i="1"/>
  <c r="AB65" i="1"/>
  <c r="AC65" i="1"/>
  <c r="AD65" i="1"/>
  <c r="AA135" i="1"/>
  <c r="AB135" i="1"/>
  <c r="AC135" i="1"/>
  <c r="AD135" i="1"/>
  <c r="AA134" i="1"/>
  <c r="AB134" i="1"/>
  <c r="AC134" i="1"/>
  <c r="AD134" i="1"/>
  <c r="AA147" i="1"/>
  <c r="AB147" i="1"/>
  <c r="AC147" i="1"/>
  <c r="AD147" i="1"/>
  <c r="AA120" i="1"/>
  <c r="AB120" i="1"/>
  <c r="AC120" i="1"/>
  <c r="AD120" i="1"/>
  <c r="AA309" i="1"/>
  <c r="AB309" i="1"/>
  <c r="AC309" i="1"/>
  <c r="AD309" i="1"/>
  <c r="AA311" i="1"/>
  <c r="AB311" i="1"/>
  <c r="AC311" i="1"/>
  <c r="AD311" i="1"/>
  <c r="AA310" i="1"/>
  <c r="AB310" i="1"/>
  <c r="AC310" i="1"/>
  <c r="AD310" i="1"/>
  <c r="AA104" i="1"/>
  <c r="AB104" i="1"/>
  <c r="AC104" i="1"/>
  <c r="AD104" i="1"/>
  <c r="AA103" i="1"/>
  <c r="AB103" i="1"/>
  <c r="AC103" i="1"/>
  <c r="AD103" i="1"/>
  <c r="AA183" i="1"/>
  <c r="AB183" i="1"/>
  <c r="AC183" i="1"/>
  <c r="AD183" i="1"/>
  <c r="AA246" i="1"/>
  <c r="AB246" i="1"/>
  <c r="AC246" i="1"/>
  <c r="AD246" i="1"/>
  <c r="AA274" i="1"/>
  <c r="AB274" i="1"/>
  <c r="AC274" i="1"/>
  <c r="AD274" i="1"/>
  <c r="AA275" i="1"/>
  <c r="AB275" i="1"/>
  <c r="AC275" i="1"/>
  <c r="AD275" i="1"/>
  <c r="AA248" i="1"/>
  <c r="AB248" i="1"/>
  <c r="AC248" i="1"/>
  <c r="AD248" i="1"/>
  <c r="AA247" i="1"/>
  <c r="AB247" i="1"/>
  <c r="AC247" i="1"/>
  <c r="AD247" i="1"/>
  <c r="AA127" i="1"/>
  <c r="AB127" i="1"/>
  <c r="AC127" i="1"/>
  <c r="AD127" i="1"/>
  <c r="AA227" i="1"/>
  <c r="AB227" i="1"/>
  <c r="AC227" i="1"/>
  <c r="AD227" i="1"/>
  <c r="AA126" i="1"/>
  <c r="AB126" i="1"/>
  <c r="AC126" i="1"/>
  <c r="AD126" i="1"/>
  <c r="AA245" i="1"/>
  <c r="AB245" i="1"/>
  <c r="AC245" i="1"/>
  <c r="AD245" i="1"/>
  <c r="AA244" i="1"/>
  <c r="AB244" i="1"/>
  <c r="AC244" i="1"/>
  <c r="AD244" i="1"/>
  <c r="AA241" i="1"/>
  <c r="AB241" i="1"/>
  <c r="AC241" i="1"/>
  <c r="AD241" i="1"/>
  <c r="AA240" i="1"/>
  <c r="AB240" i="1"/>
  <c r="AC240" i="1"/>
  <c r="AD240" i="1"/>
  <c r="AA238" i="1"/>
  <c r="AB238" i="1"/>
  <c r="AC238" i="1"/>
  <c r="AD238" i="1"/>
  <c r="AA236" i="1"/>
  <c r="AB236" i="1"/>
  <c r="AC236" i="1"/>
  <c r="AD236" i="1"/>
  <c r="AA237" i="1"/>
  <c r="AB237" i="1"/>
  <c r="AC237" i="1"/>
  <c r="AD237" i="1"/>
  <c r="AA232" i="1"/>
  <c r="AB232" i="1"/>
  <c r="AC232" i="1"/>
  <c r="AD232" i="1"/>
  <c r="AA231" i="1"/>
  <c r="AB231" i="1"/>
  <c r="AC231" i="1"/>
  <c r="AD231" i="1"/>
  <c r="AA230" i="1"/>
  <c r="AB230" i="1"/>
  <c r="AC230" i="1"/>
  <c r="AD230" i="1"/>
  <c r="AA260" i="1"/>
  <c r="AB260" i="1"/>
  <c r="AC260" i="1"/>
  <c r="AD260" i="1"/>
  <c r="AA254" i="1"/>
  <c r="AB254" i="1"/>
  <c r="AC254" i="1"/>
  <c r="AD254" i="1"/>
  <c r="AA255" i="1"/>
  <c r="AB255" i="1"/>
  <c r="AC255" i="1"/>
  <c r="AD255" i="1"/>
  <c r="AA259" i="1"/>
  <c r="AB259" i="1"/>
  <c r="AC259" i="1"/>
  <c r="AD259" i="1"/>
  <c r="AA258" i="1"/>
  <c r="AB258" i="1"/>
  <c r="AC258" i="1"/>
  <c r="AD258" i="1"/>
  <c r="AA257" i="1"/>
  <c r="AB257" i="1"/>
  <c r="AC257" i="1"/>
  <c r="AD257" i="1"/>
  <c r="AA252" i="1"/>
  <c r="AB252" i="1"/>
  <c r="AC252" i="1"/>
  <c r="AD252" i="1"/>
  <c r="AA251" i="1"/>
  <c r="AB251" i="1"/>
  <c r="AC251" i="1"/>
  <c r="AD251" i="1"/>
  <c r="AA271" i="1"/>
  <c r="AB271" i="1"/>
  <c r="AC271" i="1"/>
  <c r="AD271" i="1"/>
  <c r="AA272" i="1"/>
  <c r="AB272" i="1"/>
  <c r="AC272" i="1"/>
  <c r="AD272" i="1"/>
  <c r="AA265" i="1"/>
  <c r="AB265" i="1"/>
  <c r="AC265" i="1"/>
  <c r="AD265" i="1"/>
  <c r="AA267" i="1"/>
  <c r="AB267" i="1"/>
  <c r="AC267" i="1"/>
  <c r="AD267" i="1"/>
  <c r="AA268" i="1"/>
  <c r="AB268" i="1"/>
  <c r="AC268" i="1"/>
  <c r="AD268" i="1"/>
  <c r="AA269" i="1"/>
  <c r="AB269" i="1"/>
  <c r="AC269" i="1"/>
  <c r="AD269" i="1"/>
  <c r="AA270" i="1"/>
  <c r="AB270" i="1"/>
  <c r="AC270" i="1"/>
  <c r="AD270" i="1"/>
  <c r="AA278" i="1"/>
  <c r="AB278" i="1"/>
  <c r="AC278" i="1"/>
  <c r="AD278" i="1"/>
  <c r="AA279" i="1"/>
  <c r="AB279" i="1"/>
  <c r="AC279" i="1"/>
  <c r="AD279" i="1"/>
  <c r="AA262" i="1"/>
  <c r="AB262" i="1"/>
  <c r="AC262" i="1"/>
  <c r="AD262" i="1"/>
  <c r="AA118" i="1"/>
  <c r="AB118" i="1"/>
  <c r="AC118" i="1"/>
  <c r="AD118" i="1"/>
  <c r="AA100" i="1"/>
  <c r="AB100" i="1"/>
  <c r="AC100" i="1"/>
  <c r="AD100" i="1"/>
  <c r="AA143" i="1"/>
  <c r="AB143" i="1"/>
  <c r="AC143" i="1"/>
  <c r="AD143" i="1"/>
  <c r="AA144" i="1"/>
  <c r="AB144" i="1"/>
  <c r="AC144" i="1"/>
  <c r="AD144" i="1"/>
  <c r="AA64" i="1"/>
  <c r="AB64" i="1"/>
  <c r="AC64" i="1"/>
  <c r="AD64" i="1"/>
  <c r="AA63" i="1"/>
  <c r="AB63" i="1"/>
  <c r="AC63" i="1"/>
  <c r="AD63" i="1"/>
  <c r="AA45" i="1"/>
  <c r="AB45" i="1"/>
  <c r="AC45" i="1"/>
  <c r="AD45" i="1"/>
  <c r="AA39" i="1"/>
  <c r="AB39" i="1"/>
  <c r="AC39" i="1"/>
  <c r="AD39" i="1"/>
  <c r="AA69" i="1"/>
  <c r="AB69" i="1"/>
  <c r="AC69" i="1"/>
  <c r="AD69" i="1"/>
  <c r="AA93" i="1"/>
  <c r="AB93" i="1"/>
  <c r="AC93" i="1"/>
  <c r="AD93" i="1"/>
  <c r="AA176" i="1"/>
  <c r="AB176" i="1"/>
  <c r="AC176" i="1"/>
  <c r="AD176" i="1"/>
  <c r="AA163" i="1"/>
  <c r="AB163" i="1"/>
  <c r="AC163" i="1"/>
  <c r="AD163" i="1"/>
  <c r="AA162" i="1"/>
  <c r="AB162" i="1"/>
  <c r="AC162" i="1"/>
  <c r="AD162" i="1"/>
  <c r="AA161" i="1"/>
  <c r="AB161" i="1"/>
  <c r="AC161" i="1"/>
  <c r="AD161" i="1"/>
  <c r="AA73" i="1"/>
  <c r="AB73" i="1"/>
  <c r="AC73" i="1"/>
  <c r="AD73" i="1"/>
  <c r="AA29" i="1"/>
  <c r="AB29" i="1"/>
  <c r="AC29" i="1"/>
  <c r="AD29" i="1"/>
  <c r="AA277" i="1"/>
  <c r="AB277" i="1"/>
  <c r="AC277" i="1"/>
  <c r="AD277" i="1"/>
  <c r="AA276" i="1"/>
  <c r="AB276" i="1"/>
  <c r="AC276" i="1"/>
  <c r="AD276" i="1"/>
  <c r="AA239" i="1"/>
  <c r="AB239" i="1"/>
  <c r="AC239" i="1"/>
  <c r="AD239" i="1"/>
  <c r="AA261" i="1"/>
  <c r="AB261" i="1"/>
  <c r="AC261" i="1"/>
  <c r="AD261" i="1"/>
  <c r="AA256" i="1"/>
  <c r="AB256" i="1"/>
  <c r="AC256" i="1"/>
  <c r="AD256" i="1"/>
  <c r="AA253" i="1"/>
  <c r="AB253" i="1"/>
  <c r="AC253" i="1"/>
  <c r="AD253" i="1"/>
  <c r="AA250" i="1"/>
  <c r="AB250" i="1"/>
  <c r="AC250" i="1"/>
  <c r="AD250" i="1"/>
  <c r="AA280" i="1"/>
  <c r="AB280" i="1"/>
  <c r="AC280" i="1"/>
  <c r="AD280" i="1"/>
  <c r="AA266" i="1"/>
  <c r="AB266" i="1"/>
  <c r="AC266" i="1"/>
  <c r="AD266" i="1"/>
  <c r="AA264" i="1"/>
  <c r="AB264" i="1"/>
  <c r="AC264" i="1"/>
  <c r="AD264" i="1"/>
  <c r="AA263" i="1"/>
  <c r="AB263" i="1"/>
  <c r="AC263" i="1"/>
  <c r="AD263" i="1"/>
  <c r="AA273" i="1"/>
  <c r="AB273" i="1"/>
  <c r="AC273" i="1"/>
  <c r="AD273" i="1"/>
  <c r="AA249" i="1"/>
  <c r="AB249" i="1"/>
  <c r="AC249" i="1"/>
  <c r="AD249" i="1"/>
  <c r="AA15" i="1"/>
  <c r="AB15" i="1"/>
  <c r="AC15" i="1"/>
  <c r="AD15" i="1"/>
  <c r="AA14" i="1"/>
  <c r="AB14" i="1"/>
  <c r="AC14" i="1"/>
  <c r="AD14" i="1"/>
  <c r="AA90" i="1"/>
  <c r="AB90" i="1"/>
  <c r="AC90" i="1"/>
  <c r="AD90" i="1"/>
  <c r="AA89" i="1"/>
  <c r="AB89" i="1"/>
  <c r="AC89" i="1"/>
  <c r="AD89" i="1"/>
  <c r="AA88" i="1"/>
  <c r="AB88" i="1"/>
  <c r="AC88" i="1"/>
  <c r="AD88" i="1"/>
  <c r="AA92" i="1"/>
  <c r="AB92" i="1"/>
  <c r="AC92" i="1"/>
  <c r="AD92" i="1"/>
  <c r="AA85" i="1"/>
  <c r="AB85" i="1"/>
  <c r="AC85" i="1"/>
  <c r="AD85" i="1"/>
  <c r="AA111" i="1"/>
  <c r="AB111" i="1"/>
  <c r="AC111" i="1"/>
  <c r="AD111" i="1"/>
  <c r="AA167" i="1"/>
  <c r="AB167" i="1"/>
  <c r="AC167" i="1"/>
  <c r="AD167" i="1"/>
  <c r="AA189" i="1"/>
  <c r="AB189" i="1"/>
  <c r="AC189" i="1"/>
  <c r="AD189" i="1"/>
  <c r="AA25" i="1"/>
  <c r="AB25" i="1"/>
  <c r="AC25" i="1"/>
  <c r="AD25" i="1"/>
  <c r="AA234" i="1"/>
  <c r="AB234" i="1"/>
  <c r="AC234" i="1"/>
  <c r="AD234" i="1"/>
  <c r="AA235" i="1"/>
  <c r="AB235" i="1"/>
  <c r="AC235" i="1"/>
  <c r="AD235" i="1"/>
  <c r="AA233" i="1"/>
  <c r="AB233" i="1"/>
  <c r="AC233" i="1"/>
  <c r="AD233" i="1"/>
  <c r="AA202" i="1"/>
  <c r="AB202" i="1"/>
  <c r="AC202" i="1"/>
  <c r="AD202" i="1"/>
  <c r="AA320" i="1"/>
  <c r="AB320" i="1"/>
  <c r="AC320" i="1"/>
  <c r="AD320" i="1"/>
  <c r="AA99" i="1"/>
  <c r="AB99" i="1"/>
  <c r="AC99" i="1"/>
  <c r="AD99" i="1"/>
  <c r="AA123" i="1"/>
  <c r="AB123" i="1"/>
  <c r="AC123" i="1"/>
  <c r="AD123" i="1"/>
  <c r="AA146" i="1"/>
  <c r="AB146" i="1"/>
  <c r="AC146" i="1"/>
  <c r="AD146" i="1"/>
  <c r="AA13" i="1"/>
  <c r="AB13" i="1"/>
  <c r="AC13" i="1"/>
  <c r="AD13" i="1"/>
  <c r="AA16" i="1"/>
  <c r="AB16" i="1"/>
  <c r="AC16" i="1"/>
  <c r="AD16" i="1"/>
  <c r="AA197" i="1"/>
  <c r="AB197" i="1"/>
  <c r="AC197" i="1"/>
  <c r="AD197" i="1"/>
  <c r="AA24" i="1"/>
  <c r="AB24" i="1"/>
  <c r="AC24" i="1"/>
  <c r="AD24" i="1"/>
  <c r="AA287" i="1"/>
  <c r="AB287" i="1"/>
  <c r="AC287" i="1"/>
  <c r="AD287" i="1"/>
  <c r="AA286" i="1"/>
  <c r="AB286" i="1"/>
  <c r="AC286" i="1"/>
  <c r="AD286" i="1"/>
  <c r="AA108" i="1"/>
  <c r="AB108" i="1"/>
  <c r="AC108" i="1"/>
  <c r="AD108" i="1"/>
  <c r="AA22" i="1"/>
  <c r="AB22" i="1"/>
  <c r="AC22" i="1"/>
  <c r="AD22" i="1"/>
  <c r="AA199" i="1"/>
  <c r="AB199" i="1"/>
  <c r="AC199" i="1"/>
  <c r="AD199" i="1"/>
  <c r="AA198" i="1"/>
  <c r="AB198" i="1"/>
  <c r="AC198" i="1"/>
  <c r="AD198" i="1"/>
  <c r="AA200" i="1"/>
  <c r="AB200" i="1"/>
  <c r="AC200" i="1"/>
  <c r="AD200" i="1"/>
  <c r="AA201" i="1"/>
  <c r="AB201" i="1"/>
  <c r="AC201" i="1"/>
  <c r="AD201" i="1"/>
  <c r="AA206" i="1"/>
  <c r="AB206" i="1"/>
  <c r="AC206" i="1"/>
  <c r="AD206" i="1"/>
  <c r="AA205" i="1"/>
  <c r="AB205" i="1"/>
  <c r="AC205" i="1"/>
  <c r="AD205" i="1"/>
  <c r="AA204" i="1"/>
  <c r="AB204" i="1"/>
  <c r="AC204" i="1"/>
  <c r="AD204" i="1"/>
  <c r="AA208" i="1"/>
  <c r="AB208" i="1"/>
  <c r="AC208" i="1"/>
  <c r="AD208" i="1"/>
  <c r="AA180" i="1"/>
  <c r="AB180" i="1"/>
  <c r="AC180" i="1"/>
  <c r="AD180" i="1"/>
  <c r="AA212" i="1"/>
  <c r="AB212" i="1"/>
  <c r="AC212" i="1"/>
  <c r="AD212" i="1"/>
  <c r="AA211" i="1"/>
  <c r="AB211" i="1"/>
  <c r="AC211" i="1"/>
  <c r="AD211" i="1"/>
  <c r="AA210" i="1"/>
  <c r="AB210" i="1"/>
  <c r="AC210" i="1"/>
  <c r="AD210" i="1"/>
  <c r="AA209" i="1"/>
  <c r="AB209" i="1"/>
  <c r="AC209" i="1"/>
  <c r="AD209" i="1"/>
  <c r="AA58" i="1"/>
  <c r="AB58" i="1"/>
  <c r="AC58" i="1"/>
  <c r="AD58" i="1"/>
  <c r="AA57" i="1"/>
  <c r="AB57" i="1"/>
  <c r="AC57" i="1"/>
  <c r="AD57" i="1"/>
  <c r="AA56" i="1"/>
  <c r="AB56" i="1"/>
  <c r="AC56" i="1"/>
  <c r="AD56" i="1"/>
  <c r="AA182" i="1"/>
  <c r="AB182" i="1"/>
  <c r="AC182" i="1"/>
  <c r="AD182" i="1"/>
  <c r="AA223" i="1"/>
  <c r="AB223" i="1"/>
  <c r="AC223" i="1"/>
  <c r="AD223" i="1"/>
  <c r="AA224" i="1"/>
  <c r="AB224" i="1"/>
  <c r="AC224" i="1"/>
  <c r="AD224" i="1"/>
  <c r="AA225" i="1"/>
  <c r="AB225" i="1"/>
  <c r="AC225" i="1"/>
  <c r="AD225" i="1"/>
  <c r="AA112" i="1"/>
  <c r="AB112" i="1"/>
  <c r="AC112" i="1"/>
  <c r="AD112" i="1"/>
  <c r="AA128" i="1"/>
  <c r="AB128" i="1"/>
  <c r="AC128" i="1"/>
  <c r="AD128" i="1"/>
  <c r="AA129" i="1"/>
  <c r="AB129" i="1"/>
  <c r="AC129" i="1"/>
  <c r="AD129" i="1"/>
  <c r="AA131" i="1"/>
  <c r="AB131" i="1"/>
  <c r="AC131" i="1"/>
  <c r="AD131" i="1"/>
  <c r="AA130" i="1"/>
  <c r="AB130" i="1"/>
  <c r="AC130" i="1"/>
  <c r="AD130" i="1"/>
  <c r="AA132" i="1"/>
  <c r="AB132" i="1"/>
  <c r="AC132" i="1"/>
  <c r="AD132" i="1"/>
  <c r="AA133" i="1"/>
  <c r="AB133" i="1"/>
  <c r="AC133" i="1"/>
  <c r="AD133" i="1"/>
  <c r="AA222" i="1"/>
  <c r="AB222" i="1"/>
  <c r="AC222" i="1"/>
  <c r="AD222" i="1"/>
  <c r="AA113" i="1"/>
  <c r="AB113" i="1"/>
  <c r="AC113" i="1"/>
  <c r="AD113" i="1"/>
  <c r="AC49" i="1"/>
  <c r="AD49" i="1"/>
  <c r="AC32" i="1"/>
  <c r="AD32" i="1"/>
  <c r="AB49" i="1"/>
  <c r="AA49" i="1"/>
  <c r="AB32" i="1"/>
  <c r="AA32" i="1"/>
  <c r="W48" i="1"/>
  <c r="X48" i="1"/>
  <c r="Y48" i="1"/>
  <c r="Z48" i="1"/>
  <c r="W47" i="1"/>
  <c r="X47" i="1"/>
  <c r="Y47" i="1"/>
  <c r="Z47" i="1"/>
  <c r="W312" i="1"/>
  <c r="X312" i="1"/>
  <c r="Y312" i="1"/>
  <c r="Z312" i="1"/>
  <c r="W46" i="1"/>
  <c r="X46" i="1"/>
  <c r="Y46" i="1"/>
  <c r="Z46" i="1"/>
  <c r="W41" i="1"/>
  <c r="X41" i="1"/>
  <c r="Y41" i="1"/>
  <c r="Z41" i="1"/>
  <c r="W42" i="1"/>
  <c r="X42" i="1"/>
  <c r="Y42" i="1"/>
  <c r="Z42" i="1"/>
  <c r="W37" i="1"/>
  <c r="X37" i="1"/>
  <c r="Y37" i="1"/>
  <c r="Z37" i="1"/>
  <c r="W40" i="1"/>
  <c r="X40" i="1"/>
  <c r="Y40" i="1"/>
  <c r="Z40" i="1"/>
  <c r="W38" i="1"/>
  <c r="X38" i="1"/>
  <c r="Y38" i="1"/>
  <c r="Z38" i="1"/>
  <c r="W35" i="1"/>
  <c r="X35" i="1"/>
  <c r="Y35" i="1"/>
  <c r="Z35" i="1"/>
  <c r="W36" i="1"/>
  <c r="X36" i="1"/>
  <c r="Y36" i="1"/>
  <c r="Z36" i="1"/>
  <c r="W34" i="1"/>
  <c r="X34" i="1"/>
  <c r="Y34" i="1"/>
  <c r="Z34" i="1"/>
  <c r="W33" i="1"/>
  <c r="X33" i="1"/>
  <c r="Y33" i="1"/>
  <c r="Z33" i="1"/>
  <c r="W55" i="1"/>
  <c r="X55" i="1"/>
  <c r="Y55" i="1"/>
  <c r="Z55" i="1"/>
  <c r="W51" i="1"/>
  <c r="X51" i="1"/>
  <c r="Y51" i="1"/>
  <c r="Z51" i="1"/>
  <c r="W53" i="1"/>
  <c r="X53" i="1"/>
  <c r="Y53" i="1"/>
  <c r="Z53" i="1"/>
  <c r="W54" i="1"/>
  <c r="X54" i="1"/>
  <c r="Y54" i="1"/>
  <c r="Z54" i="1"/>
  <c r="W59" i="1"/>
  <c r="X59" i="1"/>
  <c r="Y59" i="1"/>
  <c r="Z59" i="1"/>
  <c r="W52" i="1"/>
  <c r="X52" i="1"/>
  <c r="Y52" i="1"/>
  <c r="Z52" i="1"/>
  <c r="W186" i="1"/>
  <c r="X186" i="1"/>
  <c r="Y186" i="1"/>
  <c r="Z186" i="1"/>
  <c r="W166" i="1"/>
  <c r="X166" i="1"/>
  <c r="Y166" i="1"/>
  <c r="Z166" i="1"/>
  <c r="W98" i="1"/>
  <c r="X98" i="1"/>
  <c r="Y98" i="1"/>
  <c r="Z98" i="1"/>
  <c r="W50" i="1"/>
  <c r="X50" i="1"/>
  <c r="Y50" i="1"/>
  <c r="Z50" i="1"/>
  <c r="W81" i="1"/>
  <c r="X81" i="1"/>
  <c r="Y81" i="1"/>
  <c r="Z81" i="1"/>
  <c r="W80" i="1"/>
  <c r="X80" i="1"/>
  <c r="Y80" i="1"/>
  <c r="Z80" i="1"/>
  <c r="W168" i="1"/>
  <c r="X168" i="1"/>
  <c r="Y168" i="1"/>
  <c r="Z168" i="1"/>
  <c r="W165" i="1"/>
  <c r="X165" i="1"/>
  <c r="Y165" i="1"/>
  <c r="Z165" i="1"/>
  <c r="W27" i="1"/>
  <c r="X27" i="1"/>
  <c r="Y27" i="1"/>
  <c r="Z27" i="1"/>
  <c r="W71" i="1"/>
  <c r="X71" i="1"/>
  <c r="Y71" i="1"/>
  <c r="Z71" i="1"/>
  <c r="W70" i="1"/>
  <c r="X70" i="1"/>
  <c r="Y70" i="1"/>
  <c r="Z70" i="1"/>
  <c r="W68" i="1"/>
  <c r="X68" i="1"/>
  <c r="Y68" i="1"/>
  <c r="Z68" i="1"/>
  <c r="W67" i="1"/>
  <c r="X67" i="1"/>
  <c r="Y67" i="1"/>
  <c r="Z67" i="1"/>
  <c r="W97" i="1"/>
  <c r="X97" i="1"/>
  <c r="Y97" i="1"/>
  <c r="Z97" i="1"/>
  <c r="W95" i="1"/>
  <c r="X95" i="1"/>
  <c r="Y95" i="1"/>
  <c r="Z95" i="1"/>
  <c r="W96" i="1"/>
  <c r="X96" i="1"/>
  <c r="Y96" i="1"/>
  <c r="Z96" i="1"/>
  <c r="W66" i="1"/>
  <c r="X66" i="1"/>
  <c r="Y66" i="1"/>
  <c r="Z66" i="1"/>
  <c r="W91" i="1"/>
  <c r="X91" i="1"/>
  <c r="Y91" i="1"/>
  <c r="Z91" i="1"/>
  <c r="W82" i="1"/>
  <c r="X82" i="1"/>
  <c r="Y82" i="1"/>
  <c r="Z82" i="1"/>
  <c r="W164" i="1"/>
  <c r="X164" i="1"/>
  <c r="Y164" i="1"/>
  <c r="Z164" i="1"/>
  <c r="W84" i="1"/>
  <c r="X84" i="1"/>
  <c r="Y84" i="1"/>
  <c r="Z84" i="1"/>
  <c r="W83" i="1"/>
  <c r="X83" i="1"/>
  <c r="Y83" i="1"/>
  <c r="Z83" i="1"/>
  <c r="W87" i="1"/>
  <c r="X87" i="1"/>
  <c r="Y87" i="1"/>
  <c r="Z87" i="1"/>
  <c r="W94" i="1"/>
  <c r="X94" i="1"/>
  <c r="Y94" i="1"/>
  <c r="Z94" i="1"/>
  <c r="W86" i="1"/>
  <c r="X86" i="1"/>
  <c r="Y86" i="1"/>
  <c r="Z86" i="1"/>
  <c r="W177" i="1"/>
  <c r="X177" i="1"/>
  <c r="Y177" i="1"/>
  <c r="Z177" i="1"/>
  <c r="W178" i="1"/>
  <c r="X178" i="1"/>
  <c r="Y178" i="1"/>
  <c r="Z178" i="1"/>
  <c r="W150" i="1"/>
  <c r="X150" i="1"/>
  <c r="Y150" i="1"/>
  <c r="Z150" i="1"/>
  <c r="W154" i="1"/>
  <c r="X154" i="1"/>
  <c r="Y154" i="1"/>
  <c r="Z154" i="1"/>
  <c r="W155" i="1"/>
  <c r="X155" i="1"/>
  <c r="Y155" i="1"/>
  <c r="Z155" i="1"/>
  <c r="W148" i="1"/>
  <c r="X148" i="1"/>
  <c r="Y148" i="1"/>
  <c r="Z148" i="1"/>
  <c r="W153" i="1"/>
  <c r="X153" i="1"/>
  <c r="Y153" i="1"/>
  <c r="Z153" i="1"/>
  <c r="W152" i="1"/>
  <c r="X152" i="1"/>
  <c r="Y152" i="1"/>
  <c r="Z152" i="1"/>
  <c r="W151" i="1"/>
  <c r="X151" i="1"/>
  <c r="Y151" i="1"/>
  <c r="Z151" i="1"/>
  <c r="W179" i="1"/>
  <c r="X179" i="1"/>
  <c r="Y179" i="1"/>
  <c r="Z179" i="1"/>
  <c r="W156" i="1"/>
  <c r="X156" i="1"/>
  <c r="Y156" i="1"/>
  <c r="Z156" i="1"/>
  <c r="W157" i="1"/>
  <c r="X157" i="1"/>
  <c r="Y157" i="1"/>
  <c r="Z157" i="1"/>
  <c r="W159" i="1"/>
  <c r="X159" i="1"/>
  <c r="Y159" i="1"/>
  <c r="Z159" i="1"/>
  <c r="W158" i="1"/>
  <c r="X158" i="1"/>
  <c r="Y158" i="1"/>
  <c r="Z158" i="1"/>
  <c r="W175" i="1"/>
  <c r="X175" i="1"/>
  <c r="Y175" i="1"/>
  <c r="Z175" i="1"/>
  <c r="W160" i="1"/>
  <c r="X160" i="1"/>
  <c r="Y160" i="1"/>
  <c r="Z160" i="1"/>
  <c r="W74" i="1"/>
  <c r="X74" i="1"/>
  <c r="Y74" i="1"/>
  <c r="Z74" i="1"/>
  <c r="W77" i="1"/>
  <c r="X77" i="1"/>
  <c r="Y77" i="1"/>
  <c r="Z77" i="1"/>
  <c r="W76" i="1"/>
  <c r="X76" i="1"/>
  <c r="Y76" i="1"/>
  <c r="Z76" i="1"/>
  <c r="W72" i="1"/>
  <c r="X72" i="1"/>
  <c r="Y72" i="1"/>
  <c r="Z72" i="1"/>
  <c r="W75" i="1"/>
  <c r="X75" i="1"/>
  <c r="Y75" i="1"/>
  <c r="Z75" i="1"/>
  <c r="W173" i="1"/>
  <c r="X173" i="1"/>
  <c r="Y173" i="1"/>
  <c r="Z173" i="1"/>
  <c r="W174" i="1"/>
  <c r="X174" i="1"/>
  <c r="Y174" i="1"/>
  <c r="Z174" i="1"/>
  <c r="W172" i="1"/>
  <c r="X172" i="1"/>
  <c r="Y172" i="1"/>
  <c r="Z172" i="1"/>
  <c r="W79" i="1"/>
  <c r="X79" i="1"/>
  <c r="Y79" i="1"/>
  <c r="Z79" i="1"/>
  <c r="W28" i="1"/>
  <c r="X28" i="1"/>
  <c r="Y28" i="1"/>
  <c r="Z28" i="1"/>
  <c r="W78" i="1"/>
  <c r="X78" i="1"/>
  <c r="Y78" i="1"/>
  <c r="Z78" i="1"/>
  <c r="W169" i="1"/>
  <c r="X169" i="1"/>
  <c r="Y169" i="1"/>
  <c r="Z169" i="1"/>
  <c r="W170" i="1"/>
  <c r="X170" i="1"/>
  <c r="Y170" i="1"/>
  <c r="Z170" i="1"/>
  <c r="W171" i="1"/>
  <c r="X171" i="1"/>
  <c r="Y171" i="1"/>
  <c r="Z171" i="1"/>
  <c r="W181" i="1"/>
  <c r="X181" i="1"/>
  <c r="Y181" i="1"/>
  <c r="Z181" i="1"/>
  <c r="W194" i="1"/>
  <c r="X194" i="1"/>
  <c r="Y194" i="1"/>
  <c r="Z194" i="1"/>
  <c r="W195" i="1"/>
  <c r="X195" i="1"/>
  <c r="Y195" i="1"/>
  <c r="Z195" i="1"/>
  <c r="W193" i="1"/>
  <c r="X193" i="1"/>
  <c r="Y193" i="1"/>
  <c r="Z193" i="1"/>
  <c r="W192" i="1"/>
  <c r="X192" i="1"/>
  <c r="Y192" i="1"/>
  <c r="Z192" i="1"/>
  <c r="W191" i="1"/>
  <c r="X191" i="1"/>
  <c r="Y191" i="1"/>
  <c r="Z191" i="1"/>
  <c r="W190" i="1"/>
  <c r="X190" i="1"/>
  <c r="Y190" i="1"/>
  <c r="Z190" i="1"/>
  <c r="W188" i="1"/>
  <c r="X188" i="1"/>
  <c r="Y188" i="1"/>
  <c r="Z188" i="1"/>
  <c r="W187" i="1"/>
  <c r="X187" i="1"/>
  <c r="Y187" i="1"/>
  <c r="Z187" i="1"/>
  <c r="W185" i="1"/>
  <c r="X185" i="1"/>
  <c r="Y185" i="1"/>
  <c r="Z185" i="1"/>
  <c r="W60" i="1"/>
  <c r="X60" i="1"/>
  <c r="Y60" i="1"/>
  <c r="Z60" i="1"/>
  <c r="W61" i="1"/>
  <c r="X61" i="1"/>
  <c r="Y61" i="1"/>
  <c r="Z61" i="1"/>
  <c r="W62" i="1"/>
  <c r="X62" i="1"/>
  <c r="Y62" i="1"/>
  <c r="Z62" i="1"/>
  <c r="W65" i="1"/>
  <c r="X65" i="1"/>
  <c r="Y65" i="1"/>
  <c r="Z65" i="1"/>
  <c r="W135" i="1"/>
  <c r="X135" i="1"/>
  <c r="Y135" i="1"/>
  <c r="Z135" i="1"/>
  <c r="W134" i="1"/>
  <c r="X134" i="1"/>
  <c r="Y134" i="1"/>
  <c r="Z134" i="1"/>
  <c r="W147" i="1"/>
  <c r="X147" i="1"/>
  <c r="Y147" i="1"/>
  <c r="Z147" i="1"/>
  <c r="W120" i="1"/>
  <c r="X120" i="1"/>
  <c r="Y120" i="1"/>
  <c r="Z120" i="1"/>
  <c r="W309" i="1"/>
  <c r="X309" i="1"/>
  <c r="Y309" i="1"/>
  <c r="Z309" i="1"/>
  <c r="W311" i="1"/>
  <c r="X311" i="1"/>
  <c r="Y311" i="1"/>
  <c r="Z311" i="1"/>
  <c r="W310" i="1"/>
  <c r="X310" i="1"/>
  <c r="Y310" i="1"/>
  <c r="Z310" i="1"/>
  <c r="W104" i="1"/>
  <c r="X104" i="1"/>
  <c r="Y104" i="1"/>
  <c r="Z104" i="1"/>
  <c r="W103" i="1"/>
  <c r="X103" i="1"/>
  <c r="Y103" i="1"/>
  <c r="Z103" i="1"/>
  <c r="W183" i="1"/>
  <c r="X183" i="1"/>
  <c r="Y183" i="1"/>
  <c r="Z183" i="1"/>
  <c r="W246" i="1"/>
  <c r="X246" i="1"/>
  <c r="Y246" i="1"/>
  <c r="Z246" i="1"/>
  <c r="W274" i="1"/>
  <c r="X274" i="1"/>
  <c r="Y274" i="1"/>
  <c r="Z274" i="1"/>
  <c r="W275" i="1"/>
  <c r="X275" i="1"/>
  <c r="Y275" i="1"/>
  <c r="Z275" i="1"/>
  <c r="W248" i="1"/>
  <c r="X248" i="1"/>
  <c r="Y248" i="1"/>
  <c r="Z248" i="1"/>
  <c r="W247" i="1"/>
  <c r="X247" i="1"/>
  <c r="Y247" i="1"/>
  <c r="Z247" i="1"/>
  <c r="W127" i="1"/>
  <c r="X127" i="1"/>
  <c r="Y127" i="1"/>
  <c r="Z127" i="1"/>
  <c r="W227" i="1"/>
  <c r="X227" i="1"/>
  <c r="Y227" i="1"/>
  <c r="Z227" i="1"/>
  <c r="W126" i="1"/>
  <c r="X126" i="1"/>
  <c r="Y126" i="1"/>
  <c r="Z126" i="1"/>
  <c r="W245" i="1"/>
  <c r="X245" i="1"/>
  <c r="Y245" i="1"/>
  <c r="Z245" i="1"/>
  <c r="W244" i="1"/>
  <c r="X244" i="1"/>
  <c r="Y244" i="1"/>
  <c r="Z244" i="1"/>
  <c r="W241" i="1"/>
  <c r="X241" i="1"/>
  <c r="Y241" i="1"/>
  <c r="Z241" i="1"/>
  <c r="W240" i="1"/>
  <c r="X240" i="1"/>
  <c r="Y240" i="1"/>
  <c r="Z240" i="1"/>
  <c r="W238" i="1"/>
  <c r="X238" i="1"/>
  <c r="Y238" i="1"/>
  <c r="Z238" i="1"/>
  <c r="W236" i="1"/>
  <c r="X236" i="1"/>
  <c r="Y236" i="1"/>
  <c r="Z236" i="1"/>
  <c r="W237" i="1"/>
  <c r="X237" i="1"/>
  <c r="Y237" i="1"/>
  <c r="Z237" i="1"/>
  <c r="W232" i="1"/>
  <c r="X232" i="1"/>
  <c r="Y232" i="1"/>
  <c r="Z232" i="1"/>
  <c r="W231" i="1"/>
  <c r="X231" i="1"/>
  <c r="Y231" i="1"/>
  <c r="Z231" i="1"/>
  <c r="W230" i="1"/>
  <c r="X230" i="1"/>
  <c r="Y230" i="1"/>
  <c r="Z230" i="1"/>
  <c r="W260" i="1"/>
  <c r="X260" i="1"/>
  <c r="Y260" i="1"/>
  <c r="Z260" i="1"/>
  <c r="W254" i="1"/>
  <c r="X254" i="1"/>
  <c r="Y254" i="1"/>
  <c r="Z254" i="1"/>
  <c r="W255" i="1"/>
  <c r="X255" i="1"/>
  <c r="Y255" i="1"/>
  <c r="Z255" i="1"/>
  <c r="W259" i="1"/>
  <c r="X259" i="1"/>
  <c r="Y259" i="1"/>
  <c r="Z259" i="1"/>
  <c r="W258" i="1"/>
  <c r="X258" i="1"/>
  <c r="Y258" i="1"/>
  <c r="Z258" i="1"/>
  <c r="W257" i="1"/>
  <c r="X257" i="1"/>
  <c r="Y257" i="1"/>
  <c r="Z257" i="1"/>
  <c r="W252" i="1"/>
  <c r="X252" i="1"/>
  <c r="Y252" i="1"/>
  <c r="Z252" i="1"/>
  <c r="W251" i="1"/>
  <c r="X251" i="1"/>
  <c r="Y251" i="1"/>
  <c r="Z251" i="1"/>
  <c r="W271" i="1"/>
  <c r="X271" i="1"/>
  <c r="Y271" i="1"/>
  <c r="Z271" i="1"/>
  <c r="W272" i="1"/>
  <c r="X272" i="1"/>
  <c r="Y272" i="1"/>
  <c r="Z272" i="1"/>
  <c r="W265" i="1"/>
  <c r="X265" i="1"/>
  <c r="Y265" i="1"/>
  <c r="Z265" i="1"/>
  <c r="W267" i="1"/>
  <c r="X267" i="1"/>
  <c r="Y267" i="1"/>
  <c r="Z267" i="1"/>
  <c r="W268" i="1"/>
  <c r="X268" i="1"/>
  <c r="Y268" i="1"/>
  <c r="Z268" i="1"/>
  <c r="W269" i="1"/>
  <c r="X269" i="1"/>
  <c r="Y269" i="1"/>
  <c r="Z269" i="1"/>
  <c r="W270" i="1"/>
  <c r="X270" i="1"/>
  <c r="Y270" i="1"/>
  <c r="Z270" i="1"/>
  <c r="W278" i="1"/>
  <c r="X278" i="1"/>
  <c r="Y278" i="1"/>
  <c r="Z278" i="1"/>
  <c r="W279" i="1"/>
  <c r="X279" i="1"/>
  <c r="Y279" i="1"/>
  <c r="Z279" i="1"/>
  <c r="W262" i="1"/>
  <c r="X262" i="1"/>
  <c r="Y262" i="1"/>
  <c r="Z262" i="1"/>
  <c r="W118" i="1"/>
  <c r="X118" i="1"/>
  <c r="Y118" i="1"/>
  <c r="Z118" i="1"/>
  <c r="W100" i="1"/>
  <c r="X100" i="1"/>
  <c r="Y100" i="1"/>
  <c r="Z100" i="1"/>
  <c r="W143" i="1"/>
  <c r="X143" i="1"/>
  <c r="Y143" i="1"/>
  <c r="Z143" i="1"/>
  <c r="W144" i="1"/>
  <c r="X144" i="1"/>
  <c r="Y144" i="1"/>
  <c r="Z144" i="1"/>
  <c r="W64" i="1"/>
  <c r="X64" i="1"/>
  <c r="Y64" i="1"/>
  <c r="Z64" i="1"/>
  <c r="W63" i="1"/>
  <c r="X63" i="1"/>
  <c r="Y63" i="1"/>
  <c r="Z63" i="1"/>
  <c r="W45" i="1"/>
  <c r="X45" i="1"/>
  <c r="Y45" i="1"/>
  <c r="Z45" i="1"/>
  <c r="W39" i="1"/>
  <c r="X39" i="1"/>
  <c r="Y39" i="1"/>
  <c r="Z39" i="1"/>
  <c r="W69" i="1"/>
  <c r="X69" i="1"/>
  <c r="Y69" i="1"/>
  <c r="Z69" i="1"/>
  <c r="W93" i="1"/>
  <c r="X93" i="1"/>
  <c r="Y93" i="1"/>
  <c r="Z93" i="1"/>
  <c r="W176" i="1"/>
  <c r="X176" i="1"/>
  <c r="Y176" i="1"/>
  <c r="Z176" i="1"/>
  <c r="W163" i="1"/>
  <c r="X163" i="1"/>
  <c r="Y163" i="1"/>
  <c r="Z163" i="1"/>
  <c r="W162" i="1"/>
  <c r="X162" i="1"/>
  <c r="Y162" i="1"/>
  <c r="Z162" i="1"/>
  <c r="W161" i="1"/>
  <c r="X161" i="1"/>
  <c r="Y161" i="1"/>
  <c r="Z161" i="1"/>
  <c r="W73" i="1"/>
  <c r="X73" i="1"/>
  <c r="Y73" i="1"/>
  <c r="Z73" i="1"/>
  <c r="W29" i="1"/>
  <c r="X29" i="1"/>
  <c r="Y29" i="1"/>
  <c r="Z29" i="1"/>
  <c r="W277" i="1"/>
  <c r="X277" i="1"/>
  <c r="Y277" i="1"/>
  <c r="Z277" i="1"/>
  <c r="W276" i="1"/>
  <c r="X276" i="1"/>
  <c r="Y276" i="1"/>
  <c r="Z276" i="1"/>
  <c r="W239" i="1"/>
  <c r="X239" i="1"/>
  <c r="Y239" i="1"/>
  <c r="Z239" i="1"/>
  <c r="W261" i="1"/>
  <c r="X261" i="1"/>
  <c r="Y261" i="1"/>
  <c r="Z261" i="1"/>
  <c r="W256" i="1"/>
  <c r="X256" i="1"/>
  <c r="Y256" i="1"/>
  <c r="Z256" i="1"/>
  <c r="W253" i="1"/>
  <c r="X253" i="1"/>
  <c r="Y253" i="1"/>
  <c r="Z253" i="1"/>
  <c r="W250" i="1"/>
  <c r="X250" i="1"/>
  <c r="Y250" i="1"/>
  <c r="Z250" i="1"/>
  <c r="W280" i="1"/>
  <c r="X280" i="1"/>
  <c r="Y280" i="1"/>
  <c r="Z280" i="1"/>
  <c r="W266" i="1"/>
  <c r="X266" i="1"/>
  <c r="Y266" i="1"/>
  <c r="Z266" i="1"/>
  <c r="W264" i="1"/>
  <c r="X264" i="1"/>
  <c r="Y264" i="1"/>
  <c r="Z264" i="1"/>
  <c r="W263" i="1"/>
  <c r="X263" i="1"/>
  <c r="Y263" i="1"/>
  <c r="Z263" i="1"/>
  <c r="W273" i="1"/>
  <c r="X273" i="1"/>
  <c r="Y273" i="1"/>
  <c r="Z273" i="1"/>
  <c r="W249" i="1"/>
  <c r="X249" i="1"/>
  <c r="Y249" i="1"/>
  <c r="Z249" i="1"/>
  <c r="W15" i="1"/>
  <c r="X15" i="1"/>
  <c r="Y15" i="1"/>
  <c r="Z15" i="1"/>
  <c r="W14" i="1"/>
  <c r="X14" i="1"/>
  <c r="Y14" i="1"/>
  <c r="Z14" i="1"/>
  <c r="W90" i="1"/>
  <c r="X90" i="1"/>
  <c r="Y90" i="1"/>
  <c r="Z90" i="1"/>
  <c r="W89" i="1"/>
  <c r="X89" i="1"/>
  <c r="Y89" i="1"/>
  <c r="Z89" i="1"/>
  <c r="W88" i="1"/>
  <c r="X88" i="1"/>
  <c r="Y88" i="1"/>
  <c r="Z88" i="1"/>
  <c r="W92" i="1"/>
  <c r="X92" i="1"/>
  <c r="Y92" i="1"/>
  <c r="Z92" i="1"/>
  <c r="W85" i="1"/>
  <c r="X85" i="1"/>
  <c r="Y85" i="1"/>
  <c r="Z85" i="1"/>
  <c r="W111" i="1"/>
  <c r="X111" i="1"/>
  <c r="Y111" i="1"/>
  <c r="Z111" i="1"/>
  <c r="W167" i="1"/>
  <c r="X167" i="1"/>
  <c r="Y167" i="1"/>
  <c r="Z167" i="1"/>
  <c r="W189" i="1"/>
  <c r="X189" i="1"/>
  <c r="Y189" i="1"/>
  <c r="Z189" i="1"/>
  <c r="W25" i="1"/>
  <c r="X25" i="1"/>
  <c r="Y25" i="1"/>
  <c r="Z25" i="1"/>
  <c r="W234" i="1"/>
  <c r="X234" i="1"/>
  <c r="Y234" i="1"/>
  <c r="Z234" i="1"/>
  <c r="W235" i="1"/>
  <c r="X235" i="1"/>
  <c r="Y235" i="1"/>
  <c r="Z235" i="1"/>
  <c r="W233" i="1"/>
  <c r="X233" i="1"/>
  <c r="Y233" i="1"/>
  <c r="Z233" i="1"/>
  <c r="W202" i="1"/>
  <c r="X202" i="1"/>
  <c r="Y202" i="1"/>
  <c r="Z202" i="1"/>
  <c r="W320" i="1"/>
  <c r="X320" i="1"/>
  <c r="Y320" i="1"/>
  <c r="Z320" i="1"/>
  <c r="W99" i="1"/>
  <c r="X99" i="1"/>
  <c r="Y99" i="1"/>
  <c r="Z99" i="1"/>
  <c r="W123" i="1"/>
  <c r="Y123" i="1"/>
  <c r="Z123" i="1"/>
  <c r="W146" i="1"/>
  <c r="X146" i="1"/>
  <c r="Y146" i="1"/>
  <c r="Z146" i="1"/>
  <c r="W13" i="1"/>
  <c r="X13" i="1"/>
  <c r="Y13" i="1"/>
  <c r="Z13" i="1"/>
  <c r="W16" i="1"/>
  <c r="X16" i="1"/>
  <c r="Y16" i="1"/>
  <c r="Z16" i="1"/>
  <c r="W197" i="1"/>
  <c r="X197" i="1"/>
  <c r="Y197" i="1"/>
  <c r="Z197" i="1"/>
  <c r="W24" i="1"/>
  <c r="X24" i="1"/>
  <c r="Y24" i="1"/>
  <c r="Z24" i="1"/>
  <c r="W287" i="1"/>
  <c r="X287" i="1"/>
  <c r="Y287" i="1"/>
  <c r="Z287" i="1"/>
  <c r="W286" i="1"/>
  <c r="X286" i="1"/>
  <c r="Y286" i="1"/>
  <c r="Z286" i="1"/>
  <c r="W108" i="1"/>
  <c r="X108" i="1"/>
  <c r="Y108" i="1"/>
  <c r="Z108" i="1"/>
  <c r="W22" i="1"/>
  <c r="X22" i="1"/>
  <c r="Y22" i="1"/>
  <c r="Z22" i="1"/>
  <c r="W199" i="1"/>
  <c r="X199" i="1"/>
  <c r="Y199" i="1"/>
  <c r="Z199" i="1"/>
  <c r="W198" i="1"/>
  <c r="X198" i="1"/>
  <c r="Y198" i="1"/>
  <c r="Z198" i="1"/>
  <c r="W200" i="1"/>
  <c r="X200" i="1"/>
  <c r="Y200" i="1"/>
  <c r="Z200" i="1"/>
  <c r="W201" i="1"/>
  <c r="X201" i="1"/>
  <c r="Y201" i="1"/>
  <c r="Z201" i="1"/>
  <c r="W206" i="1"/>
  <c r="X206" i="1"/>
  <c r="Y206" i="1"/>
  <c r="Z206" i="1"/>
  <c r="W205" i="1"/>
  <c r="X205" i="1"/>
  <c r="Y205" i="1"/>
  <c r="Z205" i="1"/>
  <c r="W204" i="1"/>
  <c r="X204" i="1"/>
  <c r="Y204" i="1"/>
  <c r="Z204" i="1"/>
  <c r="W208" i="1"/>
  <c r="X208" i="1"/>
  <c r="Y208" i="1"/>
  <c r="Z208" i="1"/>
  <c r="W180" i="1"/>
  <c r="X180" i="1"/>
  <c r="Y180" i="1"/>
  <c r="Z180" i="1"/>
  <c r="W212" i="1"/>
  <c r="X212" i="1"/>
  <c r="Y212" i="1"/>
  <c r="Z212" i="1"/>
  <c r="W211" i="1"/>
  <c r="X211" i="1"/>
  <c r="Y211" i="1"/>
  <c r="Z211" i="1"/>
  <c r="W210" i="1"/>
  <c r="X210" i="1"/>
  <c r="Y210" i="1"/>
  <c r="Z210" i="1"/>
  <c r="W209" i="1"/>
  <c r="X209" i="1"/>
  <c r="Y209" i="1"/>
  <c r="Z209" i="1"/>
  <c r="W58" i="1"/>
  <c r="X58" i="1"/>
  <c r="Y58" i="1"/>
  <c r="Z58" i="1"/>
  <c r="W57" i="1"/>
  <c r="X57" i="1"/>
  <c r="Y57" i="1"/>
  <c r="Z57" i="1"/>
  <c r="W56" i="1"/>
  <c r="X56" i="1"/>
  <c r="Y56" i="1"/>
  <c r="Z56" i="1"/>
  <c r="W182" i="1"/>
  <c r="X182" i="1"/>
  <c r="Y182" i="1"/>
  <c r="Z182" i="1"/>
  <c r="W223" i="1"/>
  <c r="X223" i="1"/>
  <c r="Y223" i="1"/>
  <c r="Z223" i="1"/>
  <c r="W224" i="1"/>
  <c r="X224" i="1"/>
  <c r="Y224" i="1"/>
  <c r="Z224" i="1"/>
  <c r="W225" i="1"/>
  <c r="X225" i="1"/>
  <c r="Y225" i="1"/>
  <c r="Z225" i="1"/>
  <c r="W112" i="1"/>
  <c r="X112" i="1"/>
  <c r="Y112" i="1"/>
  <c r="Z112" i="1"/>
  <c r="W128" i="1"/>
  <c r="X128" i="1"/>
  <c r="Y128" i="1"/>
  <c r="Z128" i="1"/>
  <c r="W129" i="1"/>
  <c r="X129" i="1"/>
  <c r="Y129" i="1"/>
  <c r="Z129" i="1"/>
  <c r="W131" i="1"/>
  <c r="X131" i="1"/>
  <c r="Y131" i="1"/>
  <c r="Z131" i="1"/>
  <c r="W130" i="1"/>
  <c r="X130" i="1"/>
  <c r="Y130" i="1"/>
  <c r="Z130" i="1"/>
  <c r="W132" i="1"/>
  <c r="X132" i="1"/>
  <c r="Y132" i="1"/>
  <c r="Z132" i="1"/>
  <c r="W133" i="1"/>
  <c r="X133" i="1"/>
  <c r="Y133" i="1"/>
  <c r="Z133" i="1"/>
  <c r="W222" i="1"/>
  <c r="X222" i="1"/>
  <c r="Y222" i="1"/>
  <c r="Z222" i="1"/>
  <c r="W113" i="1"/>
  <c r="X113" i="1"/>
  <c r="Y113" i="1"/>
  <c r="Z113" i="1"/>
  <c r="Y49" i="1"/>
  <c r="Z49" i="1"/>
  <c r="X49" i="1"/>
  <c r="Y32" i="1"/>
  <c r="Z32" i="1"/>
  <c r="X32" i="1"/>
  <c r="W49" i="1"/>
  <c r="W32" i="1"/>
  <c r="S48" i="1"/>
  <c r="T48" i="1"/>
  <c r="U48" i="1"/>
  <c r="V48" i="1"/>
  <c r="S47" i="1"/>
  <c r="T47" i="1"/>
  <c r="U47" i="1"/>
  <c r="V47" i="1"/>
  <c r="S312" i="1"/>
  <c r="T312" i="1"/>
  <c r="U312" i="1"/>
  <c r="V312" i="1"/>
  <c r="S46" i="1"/>
  <c r="T46" i="1"/>
  <c r="U46" i="1"/>
  <c r="V46" i="1"/>
  <c r="S41" i="1"/>
  <c r="T41" i="1"/>
  <c r="U41" i="1"/>
  <c r="V41" i="1"/>
  <c r="S42" i="1"/>
  <c r="T42" i="1"/>
  <c r="U42" i="1"/>
  <c r="V42" i="1"/>
  <c r="S37" i="1"/>
  <c r="T37" i="1"/>
  <c r="U37" i="1"/>
  <c r="V37" i="1"/>
  <c r="S40" i="1"/>
  <c r="T40" i="1"/>
  <c r="U40" i="1"/>
  <c r="V40" i="1"/>
  <c r="S38" i="1"/>
  <c r="T38" i="1"/>
  <c r="U38" i="1"/>
  <c r="V38" i="1"/>
  <c r="S35" i="1"/>
  <c r="T35" i="1"/>
  <c r="U35" i="1"/>
  <c r="V35" i="1"/>
  <c r="S36" i="1"/>
  <c r="T36" i="1"/>
  <c r="U36" i="1"/>
  <c r="V36" i="1"/>
  <c r="S34" i="1"/>
  <c r="T34" i="1"/>
  <c r="U34" i="1"/>
  <c r="V34" i="1"/>
  <c r="S33" i="1"/>
  <c r="T33" i="1"/>
  <c r="U33" i="1"/>
  <c r="V33" i="1"/>
  <c r="S55" i="1"/>
  <c r="T55" i="1"/>
  <c r="U55" i="1"/>
  <c r="V55" i="1"/>
  <c r="S51" i="1"/>
  <c r="T51" i="1"/>
  <c r="U51" i="1"/>
  <c r="V51" i="1"/>
  <c r="S53" i="1"/>
  <c r="T53" i="1"/>
  <c r="U53" i="1"/>
  <c r="V53" i="1"/>
  <c r="S54" i="1"/>
  <c r="T54" i="1"/>
  <c r="U54" i="1"/>
  <c r="V54" i="1"/>
  <c r="S59" i="1"/>
  <c r="T59" i="1"/>
  <c r="U59" i="1"/>
  <c r="V59" i="1"/>
  <c r="S52" i="1"/>
  <c r="T52" i="1"/>
  <c r="U52" i="1"/>
  <c r="V52" i="1"/>
  <c r="S186" i="1"/>
  <c r="T186" i="1"/>
  <c r="U186" i="1"/>
  <c r="V186" i="1"/>
  <c r="S166" i="1"/>
  <c r="T166" i="1"/>
  <c r="U166" i="1"/>
  <c r="V166" i="1"/>
  <c r="S98" i="1"/>
  <c r="T98" i="1"/>
  <c r="U98" i="1"/>
  <c r="V98" i="1"/>
  <c r="S50" i="1"/>
  <c r="T50" i="1"/>
  <c r="U50" i="1"/>
  <c r="V50" i="1"/>
  <c r="S81" i="1"/>
  <c r="T81" i="1"/>
  <c r="U81" i="1"/>
  <c r="V81" i="1"/>
  <c r="S80" i="1"/>
  <c r="T80" i="1"/>
  <c r="U80" i="1"/>
  <c r="V80" i="1"/>
  <c r="S168" i="1"/>
  <c r="T168" i="1"/>
  <c r="U168" i="1"/>
  <c r="V168" i="1"/>
  <c r="S165" i="1"/>
  <c r="T165" i="1"/>
  <c r="U165" i="1"/>
  <c r="V165" i="1"/>
  <c r="S27" i="1"/>
  <c r="T27" i="1"/>
  <c r="U27" i="1"/>
  <c r="V27" i="1"/>
  <c r="S71" i="1"/>
  <c r="T71" i="1"/>
  <c r="U71" i="1"/>
  <c r="V71" i="1"/>
  <c r="S70" i="1"/>
  <c r="T70" i="1"/>
  <c r="U70" i="1"/>
  <c r="V70" i="1"/>
  <c r="S68" i="1"/>
  <c r="T68" i="1"/>
  <c r="U68" i="1"/>
  <c r="V68" i="1"/>
  <c r="S67" i="1"/>
  <c r="T67" i="1"/>
  <c r="U67" i="1"/>
  <c r="V67" i="1"/>
  <c r="S97" i="1"/>
  <c r="T97" i="1"/>
  <c r="U97" i="1"/>
  <c r="V97" i="1"/>
  <c r="S95" i="1"/>
  <c r="T95" i="1"/>
  <c r="U95" i="1"/>
  <c r="V95" i="1"/>
  <c r="S96" i="1"/>
  <c r="T96" i="1"/>
  <c r="U96" i="1"/>
  <c r="V96" i="1"/>
  <c r="S66" i="1"/>
  <c r="T66" i="1"/>
  <c r="U66" i="1"/>
  <c r="V66" i="1"/>
  <c r="S91" i="1"/>
  <c r="T91" i="1"/>
  <c r="U91" i="1"/>
  <c r="V91" i="1"/>
  <c r="S82" i="1"/>
  <c r="T82" i="1"/>
  <c r="U82" i="1"/>
  <c r="V82" i="1"/>
  <c r="S164" i="1"/>
  <c r="T164" i="1"/>
  <c r="U164" i="1"/>
  <c r="V164" i="1"/>
  <c r="S84" i="1"/>
  <c r="T84" i="1"/>
  <c r="U84" i="1"/>
  <c r="V84" i="1"/>
  <c r="S83" i="1"/>
  <c r="T83" i="1"/>
  <c r="U83" i="1"/>
  <c r="V83" i="1"/>
  <c r="S87" i="1"/>
  <c r="T87" i="1"/>
  <c r="U87" i="1"/>
  <c r="V87" i="1"/>
  <c r="S94" i="1"/>
  <c r="T94" i="1"/>
  <c r="U94" i="1"/>
  <c r="V94" i="1"/>
  <c r="S86" i="1"/>
  <c r="T86" i="1"/>
  <c r="U86" i="1"/>
  <c r="V86" i="1"/>
  <c r="S177" i="1"/>
  <c r="T177" i="1"/>
  <c r="U177" i="1"/>
  <c r="V177" i="1"/>
  <c r="S178" i="1"/>
  <c r="T178" i="1"/>
  <c r="U178" i="1"/>
  <c r="V178" i="1"/>
  <c r="S150" i="1"/>
  <c r="T150" i="1"/>
  <c r="U150" i="1"/>
  <c r="V150" i="1"/>
  <c r="S154" i="1"/>
  <c r="T154" i="1"/>
  <c r="U154" i="1"/>
  <c r="V154" i="1"/>
  <c r="S155" i="1"/>
  <c r="T155" i="1"/>
  <c r="U155" i="1"/>
  <c r="V155" i="1"/>
  <c r="S148" i="1"/>
  <c r="T148" i="1"/>
  <c r="U148" i="1"/>
  <c r="V148" i="1"/>
  <c r="S153" i="1"/>
  <c r="T153" i="1"/>
  <c r="U153" i="1"/>
  <c r="V153" i="1"/>
  <c r="S152" i="1"/>
  <c r="T152" i="1"/>
  <c r="U152" i="1"/>
  <c r="V152" i="1"/>
  <c r="S151" i="1"/>
  <c r="T151" i="1"/>
  <c r="U151" i="1"/>
  <c r="V151" i="1"/>
  <c r="S179" i="1"/>
  <c r="T179" i="1"/>
  <c r="U179" i="1"/>
  <c r="V179" i="1"/>
  <c r="S156" i="1"/>
  <c r="T156" i="1"/>
  <c r="U156" i="1"/>
  <c r="V156" i="1"/>
  <c r="S157" i="1"/>
  <c r="T157" i="1"/>
  <c r="U157" i="1"/>
  <c r="V157" i="1"/>
  <c r="S159" i="1"/>
  <c r="T159" i="1"/>
  <c r="U159" i="1"/>
  <c r="V159" i="1"/>
  <c r="S158" i="1"/>
  <c r="T158" i="1"/>
  <c r="U158" i="1"/>
  <c r="V158" i="1"/>
  <c r="S175" i="1"/>
  <c r="T175" i="1"/>
  <c r="U175" i="1"/>
  <c r="V175" i="1"/>
  <c r="S160" i="1"/>
  <c r="T160" i="1"/>
  <c r="U160" i="1"/>
  <c r="V160" i="1"/>
  <c r="S74" i="1"/>
  <c r="T74" i="1"/>
  <c r="U74" i="1"/>
  <c r="V74" i="1"/>
  <c r="S77" i="1"/>
  <c r="T77" i="1"/>
  <c r="U77" i="1"/>
  <c r="V77" i="1"/>
  <c r="S76" i="1"/>
  <c r="T76" i="1"/>
  <c r="U76" i="1"/>
  <c r="V76" i="1"/>
  <c r="S72" i="1"/>
  <c r="T72" i="1"/>
  <c r="U72" i="1"/>
  <c r="V72" i="1"/>
  <c r="S75" i="1"/>
  <c r="T75" i="1"/>
  <c r="U75" i="1"/>
  <c r="V75" i="1"/>
  <c r="S173" i="1"/>
  <c r="T173" i="1"/>
  <c r="U173" i="1"/>
  <c r="V173" i="1"/>
  <c r="S174" i="1"/>
  <c r="T174" i="1"/>
  <c r="U174" i="1"/>
  <c r="V174" i="1"/>
  <c r="S172" i="1"/>
  <c r="T172" i="1"/>
  <c r="U172" i="1"/>
  <c r="V172" i="1"/>
  <c r="S79" i="1"/>
  <c r="T79" i="1"/>
  <c r="U79" i="1"/>
  <c r="V79" i="1"/>
  <c r="S28" i="1"/>
  <c r="T28" i="1"/>
  <c r="U28" i="1"/>
  <c r="V28" i="1"/>
  <c r="S78" i="1"/>
  <c r="T78" i="1"/>
  <c r="U78" i="1"/>
  <c r="V78" i="1"/>
  <c r="S169" i="1"/>
  <c r="T169" i="1"/>
  <c r="U169" i="1"/>
  <c r="V169" i="1"/>
  <c r="S170" i="1"/>
  <c r="T170" i="1"/>
  <c r="U170" i="1"/>
  <c r="V170" i="1"/>
  <c r="S171" i="1"/>
  <c r="T171" i="1"/>
  <c r="U171" i="1"/>
  <c r="V171" i="1"/>
  <c r="S181" i="1"/>
  <c r="T181" i="1"/>
  <c r="U181" i="1"/>
  <c r="V181" i="1"/>
  <c r="S194" i="1"/>
  <c r="T194" i="1"/>
  <c r="U194" i="1"/>
  <c r="V194" i="1"/>
  <c r="S195" i="1"/>
  <c r="T195" i="1"/>
  <c r="U195" i="1"/>
  <c r="V195" i="1"/>
  <c r="S193" i="1"/>
  <c r="T193" i="1"/>
  <c r="U193" i="1"/>
  <c r="V193" i="1"/>
  <c r="S192" i="1"/>
  <c r="T192" i="1"/>
  <c r="U192" i="1"/>
  <c r="V192" i="1"/>
  <c r="S191" i="1"/>
  <c r="T191" i="1"/>
  <c r="U191" i="1"/>
  <c r="V191" i="1"/>
  <c r="S190" i="1"/>
  <c r="T190" i="1"/>
  <c r="U190" i="1"/>
  <c r="V190" i="1"/>
  <c r="S188" i="1"/>
  <c r="T188" i="1"/>
  <c r="U188" i="1"/>
  <c r="V188" i="1"/>
  <c r="S187" i="1"/>
  <c r="T187" i="1"/>
  <c r="U187" i="1"/>
  <c r="V187" i="1"/>
  <c r="S185" i="1"/>
  <c r="T185" i="1"/>
  <c r="U185" i="1"/>
  <c r="V185" i="1"/>
  <c r="S60" i="1"/>
  <c r="T60" i="1"/>
  <c r="U60" i="1"/>
  <c r="V60" i="1"/>
  <c r="S61" i="1"/>
  <c r="T61" i="1"/>
  <c r="U61" i="1"/>
  <c r="V61" i="1"/>
  <c r="S62" i="1"/>
  <c r="T62" i="1"/>
  <c r="U62" i="1"/>
  <c r="V62" i="1"/>
  <c r="S65" i="1"/>
  <c r="T65" i="1"/>
  <c r="U65" i="1"/>
  <c r="V65" i="1"/>
  <c r="S135" i="1"/>
  <c r="T135" i="1"/>
  <c r="U135" i="1"/>
  <c r="V135" i="1"/>
  <c r="S134" i="1"/>
  <c r="T134" i="1"/>
  <c r="U134" i="1"/>
  <c r="V134" i="1"/>
  <c r="S147" i="1"/>
  <c r="T147" i="1"/>
  <c r="U147" i="1"/>
  <c r="V147" i="1"/>
  <c r="S120" i="1"/>
  <c r="T120" i="1"/>
  <c r="U120" i="1"/>
  <c r="V120" i="1"/>
  <c r="S309" i="1"/>
  <c r="T309" i="1"/>
  <c r="U309" i="1"/>
  <c r="V309" i="1"/>
  <c r="S311" i="1"/>
  <c r="T311" i="1"/>
  <c r="U311" i="1"/>
  <c r="V311" i="1"/>
  <c r="S310" i="1"/>
  <c r="T310" i="1"/>
  <c r="U310" i="1"/>
  <c r="V310" i="1"/>
  <c r="S104" i="1"/>
  <c r="T104" i="1"/>
  <c r="U104" i="1"/>
  <c r="V104" i="1"/>
  <c r="S103" i="1"/>
  <c r="T103" i="1"/>
  <c r="U103" i="1"/>
  <c r="V103" i="1"/>
  <c r="S183" i="1"/>
  <c r="T183" i="1"/>
  <c r="U183" i="1"/>
  <c r="V183" i="1"/>
  <c r="S246" i="1"/>
  <c r="T246" i="1"/>
  <c r="U246" i="1"/>
  <c r="V246" i="1"/>
  <c r="S274" i="1"/>
  <c r="T274" i="1"/>
  <c r="U274" i="1"/>
  <c r="V274" i="1"/>
  <c r="S275" i="1"/>
  <c r="T275" i="1"/>
  <c r="U275" i="1"/>
  <c r="V275" i="1"/>
  <c r="S248" i="1"/>
  <c r="T248" i="1"/>
  <c r="U248" i="1"/>
  <c r="V248" i="1"/>
  <c r="S247" i="1"/>
  <c r="T247" i="1"/>
  <c r="U247" i="1"/>
  <c r="V247" i="1"/>
  <c r="S127" i="1"/>
  <c r="T127" i="1"/>
  <c r="U127" i="1"/>
  <c r="V127" i="1"/>
  <c r="S227" i="1"/>
  <c r="T227" i="1"/>
  <c r="U227" i="1"/>
  <c r="V227" i="1"/>
  <c r="S126" i="1"/>
  <c r="T126" i="1"/>
  <c r="U126" i="1"/>
  <c r="V126" i="1"/>
  <c r="S245" i="1"/>
  <c r="T245" i="1"/>
  <c r="U245" i="1"/>
  <c r="V245" i="1"/>
  <c r="S244" i="1"/>
  <c r="T244" i="1"/>
  <c r="U244" i="1"/>
  <c r="V244" i="1"/>
  <c r="S241" i="1"/>
  <c r="T241" i="1"/>
  <c r="U241" i="1"/>
  <c r="V241" i="1"/>
  <c r="S240" i="1"/>
  <c r="T240" i="1"/>
  <c r="U240" i="1"/>
  <c r="V240" i="1"/>
  <c r="S238" i="1"/>
  <c r="T238" i="1"/>
  <c r="U238" i="1"/>
  <c r="V238" i="1"/>
  <c r="S236" i="1"/>
  <c r="T236" i="1"/>
  <c r="U236" i="1"/>
  <c r="V236" i="1"/>
  <c r="S237" i="1"/>
  <c r="T237" i="1"/>
  <c r="U237" i="1"/>
  <c r="V237" i="1"/>
  <c r="S232" i="1"/>
  <c r="T232" i="1"/>
  <c r="U232" i="1"/>
  <c r="V232" i="1"/>
  <c r="S231" i="1"/>
  <c r="T231" i="1"/>
  <c r="U231" i="1"/>
  <c r="V231" i="1"/>
  <c r="S230" i="1"/>
  <c r="T230" i="1"/>
  <c r="U230" i="1"/>
  <c r="V230" i="1"/>
  <c r="S260" i="1"/>
  <c r="T260" i="1"/>
  <c r="U260" i="1"/>
  <c r="V260" i="1"/>
  <c r="S254" i="1"/>
  <c r="T254" i="1"/>
  <c r="U254" i="1"/>
  <c r="V254" i="1"/>
  <c r="S255" i="1"/>
  <c r="T255" i="1"/>
  <c r="U255" i="1"/>
  <c r="V255" i="1"/>
  <c r="S259" i="1"/>
  <c r="T259" i="1"/>
  <c r="U259" i="1"/>
  <c r="V259" i="1"/>
  <c r="S258" i="1"/>
  <c r="T258" i="1"/>
  <c r="U258" i="1"/>
  <c r="V258" i="1"/>
  <c r="S257" i="1"/>
  <c r="T257" i="1"/>
  <c r="U257" i="1"/>
  <c r="V257" i="1"/>
  <c r="S252" i="1"/>
  <c r="T252" i="1"/>
  <c r="U252" i="1"/>
  <c r="V252" i="1"/>
  <c r="S251" i="1"/>
  <c r="T251" i="1"/>
  <c r="U251" i="1"/>
  <c r="V251" i="1"/>
  <c r="S271" i="1"/>
  <c r="T271" i="1"/>
  <c r="U271" i="1"/>
  <c r="V271" i="1"/>
  <c r="S272" i="1"/>
  <c r="T272" i="1"/>
  <c r="U272" i="1"/>
  <c r="V272" i="1"/>
  <c r="S265" i="1"/>
  <c r="T265" i="1"/>
  <c r="U265" i="1"/>
  <c r="V265" i="1"/>
  <c r="S267" i="1"/>
  <c r="T267" i="1"/>
  <c r="U267" i="1"/>
  <c r="V267" i="1"/>
  <c r="S268" i="1"/>
  <c r="T268" i="1"/>
  <c r="U268" i="1"/>
  <c r="V268" i="1"/>
  <c r="S269" i="1"/>
  <c r="T269" i="1"/>
  <c r="U269" i="1"/>
  <c r="V269" i="1"/>
  <c r="S270" i="1"/>
  <c r="T270" i="1"/>
  <c r="U270" i="1"/>
  <c r="V270" i="1"/>
  <c r="S278" i="1"/>
  <c r="T278" i="1"/>
  <c r="U278" i="1"/>
  <c r="V278" i="1"/>
  <c r="S279" i="1"/>
  <c r="T279" i="1"/>
  <c r="U279" i="1"/>
  <c r="V279" i="1"/>
  <c r="S262" i="1"/>
  <c r="T262" i="1"/>
  <c r="U262" i="1"/>
  <c r="V262" i="1"/>
  <c r="S118" i="1"/>
  <c r="T118" i="1"/>
  <c r="U118" i="1"/>
  <c r="V118" i="1"/>
  <c r="S100" i="1"/>
  <c r="T100" i="1"/>
  <c r="U100" i="1"/>
  <c r="V100" i="1"/>
  <c r="S143" i="1"/>
  <c r="T143" i="1"/>
  <c r="U143" i="1"/>
  <c r="V143" i="1"/>
  <c r="S144" i="1"/>
  <c r="T144" i="1"/>
  <c r="U144" i="1"/>
  <c r="V144" i="1"/>
  <c r="S64" i="1"/>
  <c r="T64" i="1"/>
  <c r="U64" i="1"/>
  <c r="V64" i="1"/>
  <c r="S63" i="1"/>
  <c r="T63" i="1"/>
  <c r="U63" i="1"/>
  <c r="V63" i="1"/>
  <c r="S45" i="1"/>
  <c r="T45" i="1"/>
  <c r="U45" i="1"/>
  <c r="V45" i="1"/>
  <c r="S39" i="1"/>
  <c r="T39" i="1"/>
  <c r="U39" i="1"/>
  <c r="V39" i="1"/>
  <c r="S69" i="1"/>
  <c r="T69" i="1"/>
  <c r="U69" i="1"/>
  <c r="V69" i="1"/>
  <c r="S93" i="1"/>
  <c r="T93" i="1"/>
  <c r="U93" i="1"/>
  <c r="V93" i="1"/>
  <c r="S176" i="1"/>
  <c r="T176" i="1"/>
  <c r="U176" i="1"/>
  <c r="V176" i="1"/>
  <c r="S163" i="1"/>
  <c r="T163" i="1"/>
  <c r="U163" i="1"/>
  <c r="V163" i="1"/>
  <c r="S162" i="1"/>
  <c r="T162" i="1"/>
  <c r="U162" i="1"/>
  <c r="V162" i="1"/>
  <c r="S161" i="1"/>
  <c r="T161" i="1"/>
  <c r="U161" i="1"/>
  <c r="V161" i="1"/>
  <c r="S73" i="1"/>
  <c r="T73" i="1"/>
  <c r="U73" i="1"/>
  <c r="V73" i="1"/>
  <c r="S29" i="1"/>
  <c r="T29" i="1"/>
  <c r="U29" i="1"/>
  <c r="V29" i="1"/>
  <c r="S277" i="1"/>
  <c r="T277" i="1"/>
  <c r="U277" i="1"/>
  <c r="V277" i="1"/>
  <c r="S276" i="1"/>
  <c r="T276" i="1"/>
  <c r="U276" i="1"/>
  <c r="V276" i="1"/>
  <c r="S239" i="1"/>
  <c r="T239" i="1"/>
  <c r="U239" i="1"/>
  <c r="V239" i="1"/>
  <c r="S261" i="1"/>
  <c r="T261" i="1"/>
  <c r="U261" i="1"/>
  <c r="V261" i="1"/>
  <c r="S256" i="1"/>
  <c r="T256" i="1"/>
  <c r="U256" i="1"/>
  <c r="V256" i="1"/>
  <c r="S253" i="1"/>
  <c r="T253" i="1"/>
  <c r="U253" i="1"/>
  <c r="V253" i="1"/>
  <c r="S250" i="1"/>
  <c r="T250" i="1"/>
  <c r="U250" i="1"/>
  <c r="V250" i="1"/>
  <c r="S280" i="1"/>
  <c r="T280" i="1"/>
  <c r="U280" i="1"/>
  <c r="V280" i="1"/>
  <c r="S266" i="1"/>
  <c r="T266" i="1"/>
  <c r="U266" i="1"/>
  <c r="V266" i="1"/>
  <c r="S264" i="1"/>
  <c r="T264" i="1"/>
  <c r="U264" i="1"/>
  <c r="V264" i="1"/>
  <c r="S263" i="1"/>
  <c r="T263" i="1"/>
  <c r="U263" i="1"/>
  <c r="V263" i="1"/>
  <c r="S273" i="1"/>
  <c r="T273" i="1"/>
  <c r="U273" i="1"/>
  <c r="V273" i="1"/>
  <c r="S249" i="1"/>
  <c r="T249" i="1"/>
  <c r="U249" i="1"/>
  <c r="V249" i="1"/>
  <c r="S15" i="1"/>
  <c r="T15" i="1"/>
  <c r="U15" i="1"/>
  <c r="V15" i="1"/>
  <c r="S14" i="1"/>
  <c r="T14" i="1"/>
  <c r="U14" i="1"/>
  <c r="V14" i="1"/>
  <c r="S90" i="1"/>
  <c r="T90" i="1"/>
  <c r="U90" i="1"/>
  <c r="V90" i="1"/>
  <c r="S89" i="1"/>
  <c r="T89" i="1"/>
  <c r="U89" i="1"/>
  <c r="V89" i="1"/>
  <c r="S88" i="1"/>
  <c r="T88" i="1"/>
  <c r="U88" i="1"/>
  <c r="V88" i="1"/>
  <c r="S92" i="1"/>
  <c r="T92" i="1"/>
  <c r="U92" i="1"/>
  <c r="V92" i="1"/>
  <c r="S85" i="1"/>
  <c r="T85" i="1"/>
  <c r="U85" i="1"/>
  <c r="V85" i="1"/>
  <c r="S111" i="1"/>
  <c r="T111" i="1"/>
  <c r="U111" i="1"/>
  <c r="V111" i="1"/>
  <c r="S167" i="1"/>
  <c r="T167" i="1"/>
  <c r="U167" i="1"/>
  <c r="V167" i="1"/>
  <c r="S189" i="1"/>
  <c r="T189" i="1"/>
  <c r="U189" i="1"/>
  <c r="V189" i="1"/>
  <c r="S25" i="1"/>
  <c r="T25" i="1"/>
  <c r="U25" i="1"/>
  <c r="V25" i="1"/>
  <c r="S234" i="1"/>
  <c r="T234" i="1"/>
  <c r="U234" i="1"/>
  <c r="V234" i="1"/>
  <c r="S235" i="1"/>
  <c r="T235" i="1"/>
  <c r="U235" i="1"/>
  <c r="V235" i="1"/>
  <c r="S233" i="1"/>
  <c r="T233" i="1"/>
  <c r="U233" i="1"/>
  <c r="V233" i="1"/>
  <c r="S202" i="1"/>
  <c r="T202" i="1"/>
  <c r="U202" i="1"/>
  <c r="V202" i="1"/>
  <c r="S320" i="1"/>
  <c r="T320" i="1"/>
  <c r="U320" i="1"/>
  <c r="V320" i="1"/>
  <c r="S99" i="1"/>
  <c r="T99" i="1"/>
  <c r="U99" i="1"/>
  <c r="V99" i="1"/>
  <c r="S123" i="1"/>
  <c r="T123" i="1"/>
  <c r="U123" i="1"/>
  <c r="V123" i="1"/>
  <c r="S146" i="1"/>
  <c r="T146" i="1"/>
  <c r="U146" i="1"/>
  <c r="V146" i="1"/>
  <c r="S13" i="1"/>
  <c r="T13" i="1"/>
  <c r="U13" i="1"/>
  <c r="V13" i="1"/>
  <c r="S16" i="1"/>
  <c r="T16" i="1"/>
  <c r="U16" i="1"/>
  <c r="V16" i="1"/>
  <c r="S197" i="1"/>
  <c r="T197" i="1"/>
  <c r="U197" i="1"/>
  <c r="V197" i="1"/>
  <c r="S24" i="1"/>
  <c r="T24" i="1"/>
  <c r="U24" i="1"/>
  <c r="V24" i="1"/>
  <c r="S287" i="1"/>
  <c r="T287" i="1"/>
  <c r="U287" i="1"/>
  <c r="V287" i="1"/>
  <c r="S286" i="1"/>
  <c r="T286" i="1"/>
  <c r="U286" i="1"/>
  <c r="V286" i="1"/>
  <c r="S108" i="1"/>
  <c r="T108" i="1"/>
  <c r="U108" i="1"/>
  <c r="V108" i="1"/>
  <c r="S22" i="1"/>
  <c r="T22" i="1"/>
  <c r="U22" i="1"/>
  <c r="V22" i="1"/>
  <c r="S199" i="1"/>
  <c r="T199" i="1"/>
  <c r="U199" i="1"/>
  <c r="V199" i="1"/>
  <c r="S198" i="1"/>
  <c r="T198" i="1"/>
  <c r="U198" i="1"/>
  <c r="V198" i="1"/>
  <c r="S200" i="1"/>
  <c r="T200" i="1"/>
  <c r="U200" i="1"/>
  <c r="V200" i="1"/>
  <c r="S201" i="1"/>
  <c r="T201" i="1"/>
  <c r="U201" i="1"/>
  <c r="V201" i="1"/>
  <c r="S206" i="1"/>
  <c r="T206" i="1"/>
  <c r="U206" i="1"/>
  <c r="V206" i="1"/>
  <c r="S205" i="1"/>
  <c r="T205" i="1"/>
  <c r="U205" i="1"/>
  <c r="V205" i="1"/>
  <c r="S204" i="1"/>
  <c r="T204" i="1"/>
  <c r="U204" i="1"/>
  <c r="V204" i="1"/>
  <c r="S208" i="1"/>
  <c r="T208" i="1"/>
  <c r="U208" i="1"/>
  <c r="V208" i="1"/>
  <c r="S180" i="1"/>
  <c r="T180" i="1"/>
  <c r="U180" i="1"/>
  <c r="V180" i="1"/>
  <c r="S212" i="1"/>
  <c r="T212" i="1"/>
  <c r="U212" i="1"/>
  <c r="V212" i="1"/>
  <c r="S211" i="1"/>
  <c r="T211" i="1"/>
  <c r="U211" i="1"/>
  <c r="V211" i="1"/>
  <c r="S210" i="1"/>
  <c r="T210" i="1"/>
  <c r="U210" i="1"/>
  <c r="V210" i="1"/>
  <c r="S209" i="1"/>
  <c r="T209" i="1"/>
  <c r="U209" i="1"/>
  <c r="V209" i="1"/>
  <c r="S58" i="1"/>
  <c r="T58" i="1"/>
  <c r="U58" i="1"/>
  <c r="V58" i="1"/>
  <c r="S57" i="1"/>
  <c r="T57" i="1"/>
  <c r="U57" i="1"/>
  <c r="V57" i="1"/>
  <c r="S56" i="1"/>
  <c r="T56" i="1"/>
  <c r="U56" i="1"/>
  <c r="V56" i="1"/>
  <c r="S182" i="1"/>
  <c r="T182" i="1"/>
  <c r="U182" i="1"/>
  <c r="V182" i="1"/>
  <c r="S223" i="1"/>
  <c r="T223" i="1"/>
  <c r="U223" i="1"/>
  <c r="V223" i="1"/>
  <c r="S224" i="1"/>
  <c r="T224" i="1"/>
  <c r="U224" i="1"/>
  <c r="V224" i="1"/>
  <c r="S225" i="1"/>
  <c r="T225" i="1"/>
  <c r="U225" i="1"/>
  <c r="V225" i="1"/>
  <c r="S112" i="1"/>
  <c r="T112" i="1"/>
  <c r="U112" i="1"/>
  <c r="V112" i="1"/>
  <c r="S128" i="1"/>
  <c r="T128" i="1"/>
  <c r="U128" i="1"/>
  <c r="V128" i="1"/>
  <c r="S129" i="1"/>
  <c r="T129" i="1"/>
  <c r="U129" i="1"/>
  <c r="V129" i="1"/>
  <c r="S131" i="1"/>
  <c r="T131" i="1"/>
  <c r="U131" i="1"/>
  <c r="V131" i="1"/>
  <c r="S130" i="1"/>
  <c r="T130" i="1"/>
  <c r="U130" i="1"/>
  <c r="V130" i="1"/>
  <c r="S132" i="1"/>
  <c r="T132" i="1"/>
  <c r="U132" i="1"/>
  <c r="V132" i="1"/>
  <c r="S133" i="1"/>
  <c r="T133" i="1"/>
  <c r="U133" i="1"/>
  <c r="V133" i="1"/>
  <c r="S222" i="1"/>
  <c r="T222" i="1"/>
  <c r="U222" i="1"/>
  <c r="V222" i="1"/>
  <c r="S113" i="1"/>
  <c r="T113" i="1"/>
  <c r="U113" i="1"/>
  <c r="V113" i="1"/>
  <c r="U49" i="1"/>
  <c r="V49" i="1"/>
  <c r="U32" i="1"/>
  <c r="V32" i="1"/>
  <c r="T49" i="1"/>
  <c r="S49" i="1"/>
  <c r="T32" i="1"/>
  <c r="S32" i="1"/>
  <c r="AZ51" i="1" l="1"/>
  <c r="BA51" i="1" s="1"/>
  <c r="BB51" i="1"/>
  <c r="BB53" i="1"/>
  <c r="AZ53" i="1"/>
  <c r="BA53" i="1" s="1"/>
  <c r="AZ52" i="1"/>
  <c r="BA52" i="1" s="1"/>
  <c r="BB52" i="1"/>
  <c r="BB40" i="1"/>
  <c r="AZ40" i="1"/>
  <c r="BA40" i="1" s="1"/>
  <c r="BB166" i="1"/>
  <c r="AZ166" i="1"/>
  <c r="BA166" i="1" s="1"/>
  <c r="BB159" i="1"/>
  <c r="AZ159" i="1"/>
  <c r="BA159" i="1" s="1"/>
  <c r="BB169" i="1"/>
  <c r="AZ169" i="1"/>
  <c r="BA169" i="1" s="1"/>
  <c r="AZ62" i="1"/>
  <c r="BA62" i="1" s="1"/>
  <c r="BB62" i="1"/>
  <c r="BB244" i="1"/>
  <c r="AZ244" i="1"/>
  <c r="BA244" i="1" s="1"/>
  <c r="BB279" i="1"/>
  <c r="AZ279" i="1"/>
  <c r="BA279" i="1" s="1"/>
  <c r="BB89" i="1"/>
  <c r="AZ89" i="1"/>
  <c r="BA89" i="1" s="1"/>
  <c r="BB24" i="1"/>
  <c r="AZ24" i="1"/>
  <c r="BA24" i="1" s="1"/>
  <c r="BB108" i="1"/>
  <c r="AZ108" i="1"/>
  <c r="BA108" i="1" s="1"/>
  <c r="BB113" i="1"/>
  <c r="AZ113" i="1"/>
  <c r="BA113" i="1" s="1"/>
  <c r="AZ46" i="1"/>
  <c r="BA46" i="1" s="1"/>
  <c r="BB46" i="1"/>
  <c r="BB38" i="1"/>
  <c r="AZ38" i="1"/>
  <c r="BA38" i="1" s="1"/>
  <c r="BB168" i="1"/>
  <c r="AZ168" i="1"/>
  <c r="BA168" i="1" s="1"/>
  <c r="BB91" i="1"/>
  <c r="AZ91" i="1"/>
  <c r="BA91" i="1" s="1"/>
  <c r="BB178" i="1"/>
  <c r="AZ178" i="1"/>
  <c r="BA178" i="1" s="1"/>
  <c r="BB158" i="1"/>
  <c r="AZ158" i="1"/>
  <c r="BA158" i="1" s="1"/>
  <c r="BB76" i="1"/>
  <c r="AZ76" i="1"/>
  <c r="BA76" i="1" s="1"/>
  <c r="BB171" i="1"/>
  <c r="AZ171" i="1"/>
  <c r="BA171" i="1" s="1"/>
  <c r="BB311" i="1"/>
  <c r="AZ311" i="1"/>
  <c r="BA311" i="1" s="1"/>
  <c r="BB134" i="1"/>
  <c r="AZ134" i="1"/>
  <c r="BA134" i="1" s="1"/>
  <c r="BB61" i="1"/>
  <c r="AZ61" i="1"/>
  <c r="BA61" i="1" s="1"/>
  <c r="BB275" i="1"/>
  <c r="AZ275" i="1"/>
  <c r="BA275" i="1" s="1"/>
  <c r="BB241" i="1"/>
  <c r="AZ241" i="1"/>
  <c r="BA241" i="1" s="1"/>
  <c r="BB260" i="1"/>
  <c r="AZ260" i="1"/>
  <c r="BA260" i="1" s="1"/>
  <c r="BB258" i="1"/>
  <c r="AZ258" i="1"/>
  <c r="BA258" i="1" s="1"/>
  <c r="BB118" i="1"/>
  <c r="AZ118" i="1"/>
  <c r="BA118" i="1" s="1"/>
  <c r="BB277" i="1"/>
  <c r="AZ277" i="1"/>
  <c r="BA277" i="1" s="1"/>
  <c r="AZ273" i="1"/>
  <c r="BA273" i="1" s="1"/>
  <c r="BB273" i="1"/>
  <c r="BB167" i="1"/>
  <c r="AZ167" i="1"/>
  <c r="BA167" i="1" s="1"/>
  <c r="BB123" i="1"/>
  <c r="AZ123" i="1"/>
  <c r="BA123" i="1" s="1"/>
  <c r="BB287" i="1"/>
  <c r="AZ287" i="1"/>
  <c r="BA287" i="1" s="1"/>
  <c r="BB198" i="1"/>
  <c r="AZ198" i="1"/>
  <c r="BA198" i="1" s="1"/>
  <c r="BB206" i="1"/>
  <c r="AZ206" i="1"/>
  <c r="BA206" i="1" s="1"/>
  <c r="BB128" i="1"/>
  <c r="AZ128" i="1"/>
  <c r="BA128" i="1" s="1"/>
  <c r="BB312" i="1"/>
  <c r="AZ312" i="1"/>
  <c r="BA312" i="1" s="1"/>
  <c r="BB96" i="1"/>
  <c r="AZ96" i="1"/>
  <c r="BA96" i="1" s="1"/>
  <c r="BB77" i="1"/>
  <c r="AZ77" i="1"/>
  <c r="BA77" i="1" s="1"/>
  <c r="BB147" i="1"/>
  <c r="AZ147" i="1"/>
  <c r="BA147" i="1" s="1"/>
  <c r="BB274" i="1"/>
  <c r="AZ274" i="1"/>
  <c r="BA274" i="1" s="1"/>
  <c r="BB231" i="1"/>
  <c r="AZ231" i="1"/>
  <c r="BA231" i="1" s="1"/>
  <c r="BB161" i="1"/>
  <c r="AZ161" i="1"/>
  <c r="BA161" i="1" s="1"/>
  <c r="BB263" i="1"/>
  <c r="AZ263" i="1"/>
  <c r="BA263" i="1" s="1"/>
  <c r="BB202" i="1"/>
  <c r="AZ202" i="1"/>
  <c r="BA202" i="1" s="1"/>
  <c r="BB200" i="1"/>
  <c r="AZ200" i="1"/>
  <c r="BA200" i="1" s="1"/>
  <c r="BB112" i="1"/>
  <c r="AZ112" i="1"/>
  <c r="BA112" i="1" s="1"/>
  <c r="BB41" i="1"/>
  <c r="AZ41" i="1"/>
  <c r="BA41" i="1" s="1"/>
  <c r="BB35" i="1"/>
  <c r="AZ35" i="1"/>
  <c r="BA35" i="1" s="1"/>
  <c r="BB59" i="1"/>
  <c r="AZ59" i="1"/>
  <c r="BA59" i="1" s="1"/>
  <c r="BB68" i="1"/>
  <c r="AZ68" i="1"/>
  <c r="BA68" i="1" s="1"/>
  <c r="BB84" i="1"/>
  <c r="AZ84" i="1"/>
  <c r="BA84" i="1" s="1"/>
  <c r="BB154" i="1"/>
  <c r="AZ154" i="1"/>
  <c r="BA154" i="1" s="1"/>
  <c r="BB175" i="1"/>
  <c r="AZ175" i="1"/>
  <c r="BA175" i="1" s="1"/>
  <c r="BB172" i="1"/>
  <c r="AZ172" i="1"/>
  <c r="BA172" i="1" s="1"/>
  <c r="BB194" i="1"/>
  <c r="AZ194" i="1"/>
  <c r="BA194" i="1" s="1"/>
  <c r="AZ309" i="1"/>
  <c r="BA309" i="1" s="1"/>
  <c r="BB309" i="1"/>
  <c r="BB135" i="1"/>
  <c r="AZ135" i="1"/>
  <c r="BA135" i="1" s="1"/>
  <c r="BB104" i="1"/>
  <c r="AZ104" i="1"/>
  <c r="BA104" i="1" s="1"/>
  <c r="BB248" i="1"/>
  <c r="AZ248" i="1"/>
  <c r="BA248" i="1" s="1"/>
  <c r="BB240" i="1"/>
  <c r="AZ240" i="1"/>
  <c r="BA240" i="1" s="1"/>
  <c r="BB254" i="1"/>
  <c r="AZ254" i="1"/>
  <c r="BA254" i="1" s="1"/>
  <c r="BB252" i="1"/>
  <c r="AZ252" i="1"/>
  <c r="BA252" i="1" s="1"/>
  <c r="BB144" i="1"/>
  <c r="AZ144" i="1"/>
  <c r="BA144" i="1" s="1"/>
  <c r="BB261" i="1"/>
  <c r="AZ261" i="1"/>
  <c r="BA261" i="1" s="1"/>
  <c r="BB249" i="1"/>
  <c r="AZ249" i="1"/>
  <c r="BA249" i="1" s="1"/>
  <c r="AZ189" i="1"/>
  <c r="BA189" i="1" s="1"/>
  <c r="BB189" i="1"/>
  <c r="BB13" i="1"/>
  <c r="AZ13" i="1"/>
  <c r="BA13" i="1" s="1"/>
  <c r="BB286" i="1"/>
  <c r="AZ286" i="1"/>
  <c r="BA286" i="1" s="1"/>
  <c r="BB199" i="1"/>
  <c r="AZ199" i="1"/>
  <c r="BA199" i="1" s="1"/>
  <c r="BB212" i="1"/>
  <c r="AZ212" i="1"/>
  <c r="BA212" i="1" s="1"/>
  <c r="BB132" i="1"/>
  <c r="AZ132" i="1"/>
  <c r="BA132" i="1" s="1"/>
  <c r="AZ94" i="1"/>
  <c r="BA94" i="1" s="1"/>
  <c r="BB94" i="1"/>
  <c r="BB60" i="1"/>
  <c r="AZ60" i="1"/>
  <c r="BA60" i="1" s="1"/>
  <c r="BB259" i="1"/>
  <c r="AZ259" i="1"/>
  <c r="BA259" i="1" s="1"/>
  <c r="BB32" i="1"/>
  <c r="AZ32" i="1"/>
  <c r="BA32" i="1" s="1"/>
  <c r="BB37" i="1"/>
  <c r="AZ37" i="1"/>
  <c r="BA37" i="1" s="1"/>
  <c r="BB33" i="1"/>
  <c r="AZ33" i="1"/>
  <c r="BA33" i="1" s="1"/>
  <c r="BB97" i="1"/>
  <c r="AZ97" i="1"/>
  <c r="BA97" i="1" s="1"/>
  <c r="AZ83" i="1"/>
  <c r="BA83" i="1" s="1"/>
  <c r="BB83" i="1"/>
  <c r="BB155" i="1"/>
  <c r="AZ155" i="1"/>
  <c r="BA155" i="1" s="1"/>
  <c r="BB160" i="1"/>
  <c r="AZ160" i="1"/>
  <c r="BA160" i="1" s="1"/>
  <c r="AZ78" i="1"/>
  <c r="BA78" i="1" s="1"/>
  <c r="BB78" i="1"/>
  <c r="BB192" i="1"/>
  <c r="AZ192" i="1"/>
  <c r="BA192" i="1" s="1"/>
  <c r="BB120" i="1"/>
  <c r="AZ120" i="1"/>
  <c r="BA120" i="1" s="1"/>
  <c r="BB65" i="1"/>
  <c r="AZ65" i="1"/>
  <c r="BA65" i="1" s="1"/>
  <c r="BB246" i="1"/>
  <c r="AZ246" i="1"/>
  <c r="BA246" i="1" s="1"/>
  <c r="BB247" i="1"/>
  <c r="AZ247" i="1"/>
  <c r="BA247" i="1" s="1"/>
  <c r="BB238" i="1"/>
  <c r="AZ238" i="1"/>
  <c r="BA238" i="1" s="1"/>
  <c r="BB255" i="1"/>
  <c r="AZ255" i="1"/>
  <c r="BA255" i="1" s="1"/>
  <c r="AZ269" i="1"/>
  <c r="BA269" i="1" s="1"/>
  <c r="BB269" i="1"/>
  <c r="BB162" i="1"/>
  <c r="AZ162" i="1"/>
  <c r="BA162" i="1" s="1"/>
  <c r="BB250" i="1"/>
  <c r="AZ250" i="1"/>
  <c r="BA250" i="1" s="1"/>
  <c r="BB14" i="1"/>
  <c r="AZ14" i="1"/>
  <c r="BA14" i="1" s="1"/>
  <c r="BB235" i="1"/>
  <c r="AZ235" i="1"/>
  <c r="BA235" i="1" s="1"/>
  <c r="AZ16" i="1"/>
  <c r="BA16" i="1" s="1"/>
  <c r="BB16" i="1"/>
  <c r="AZ201" i="1"/>
  <c r="BA201" i="1" s="1"/>
  <c r="BB201" i="1"/>
  <c r="BB22" i="1"/>
  <c r="AZ22" i="1"/>
  <c r="BA22" i="1" s="1"/>
  <c r="BB224" i="1"/>
  <c r="AZ224" i="1"/>
  <c r="BA224" i="1" s="1"/>
  <c r="BB222" i="1"/>
  <c r="AZ222" i="1"/>
  <c r="BA222" i="1" s="1"/>
  <c r="AV29" i="1"/>
  <c r="AV30" i="1" s="1"/>
  <c r="AV31" i="1" s="1"/>
  <c r="AV32" i="1" s="1"/>
  <c r="AJ47" i="1" s="1"/>
  <c r="AJ128" i="1"/>
  <c r="AE113" i="1"/>
  <c r="AE204" i="1"/>
  <c r="AF204" i="1" s="1"/>
  <c r="AH204" i="1" s="1"/>
  <c r="AE189" i="1"/>
  <c r="AE162" i="1"/>
  <c r="AE29" i="1"/>
  <c r="AF29" i="1" s="1"/>
  <c r="AH29" i="1" s="1"/>
  <c r="AE132" i="1"/>
  <c r="AE201" i="1"/>
  <c r="AE235" i="1"/>
  <c r="AE15" i="1"/>
  <c r="AF15" i="1" s="1"/>
  <c r="AH15" i="1" s="1"/>
  <c r="AE112" i="1"/>
  <c r="AE197" i="1"/>
  <c r="AF197" i="1" s="1"/>
  <c r="AH197" i="1" s="1"/>
  <c r="AE280" i="1"/>
  <c r="AF280" i="1" s="1"/>
  <c r="AH280" i="1" s="1"/>
  <c r="AE129" i="1"/>
  <c r="AF129" i="1" s="1"/>
  <c r="AH129" i="1" s="1"/>
  <c r="AE199" i="1"/>
  <c r="AE253" i="1"/>
  <c r="AF253" i="1" s="1"/>
  <c r="AH253" i="1" s="1"/>
  <c r="AE223" i="1"/>
  <c r="AF223" i="1" s="1"/>
  <c r="AH223" i="1" s="1"/>
  <c r="AE146" i="1"/>
  <c r="AF146" i="1" s="1"/>
  <c r="AH146" i="1" s="1"/>
  <c r="AE89" i="1"/>
  <c r="AE93" i="1"/>
  <c r="AF93" i="1" s="1"/>
  <c r="AH93" i="1" s="1"/>
  <c r="AE210" i="1"/>
  <c r="AF210" i="1" s="1"/>
  <c r="AH210" i="1" s="1"/>
  <c r="AE320" i="1"/>
  <c r="AF320" i="1" s="1"/>
  <c r="AH320" i="1" s="1"/>
  <c r="AE239" i="1"/>
  <c r="AF239" i="1" s="1"/>
  <c r="AH239" i="1" s="1"/>
  <c r="AE212" i="1"/>
  <c r="AE85" i="1"/>
  <c r="AF85" i="1" s="1"/>
  <c r="AH85" i="1" s="1"/>
  <c r="AE45" i="1"/>
  <c r="AF45" i="1" s="1"/>
  <c r="AH45" i="1" s="1"/>
  <c r="AE57" i="1"/>
  <c r="AF57" i="1" s="1"/>
  <c r="AH57" i="1" s="1"/>
  <c r="AE286" i="1"/>
  <c r="AE263" i="1"/>
  <c r="AE222" i="1"/>
  <c r="AE128" i="1"/>
  <c r="AE225" i="1"/>
  <c r="AF225" i="1" s="1"/>
  <c r="AH225" i="1" s="1"/>
  <c r="AE182" i="1"/>
  <c r="AF182" i="1" s="1"/>
  <c r="AH182" i="1" s="1"/>
  <c r="AE58" i="1"/>
  <c r="AF58" i="1" s="1"/>
  <c r="AH58" i="1" s="1"/>
  <c r="AE180" i="1"/>
  <c r="AF180" i="1" s="1"/>
  <c r="AH180" i="1" s="1"/>
  <c r="AE205" i="1"/>
  <c r="AF205" i="1" s="1"/>
  <c r="AH205" i="1" s="1"/>
  <c r="AE200" i="1"/>
  <c r="AE22" i="1"/>
  <c r="AE287" i="1"/>
  <c r="AE16" i="1"/>
  <c r="AE123" i="1"/>
  <c r="AE202" i="1"/>
  <c r="AE234" i="1"/>
  <c r="AF234" i="1" s="1"/>
  <c r="AH234" i="1" s="1"/>
  <c r="AE167" i="1"/>
  <c r="AE92" i="1"/>
  <c r="AF92" i="1" s="1"/>
  <c r="AH92" i="1" s="1"/>
  <c r="AE90" i="1"/>
  <c r="AF90" i="1" s="1"/>
  <c r="AH90" i="1" s="1"/>
  <c r="AE249" i="1"/>
  <c r="AE264" i="1"/>
  <c r="AF264" i="1" s="1"/>
  <c r="AH264" i="1" s="1"/>
  <c r="AE250" i="1"/>
  <c r="AE256" i="1"/>
  <c r="AF256" i="1" s="1"/>
  <c r="AH256" i="1" s="1"/>
  <c r="AE276" i="1"/>
  <c r="AF276" i="1" s="1"/>
  <c r="AH276" i="1" s="1"/>
  <c r="AE73" i="1"/>
  <c r="AF73" i="1" s="1"/>
  <c r="AH73" i="1" s="1"/>
  <c r="AE163" i="1"/>
  <c r="AF163" i="1" s="1"/>
  <c r="AH163" i="1" s="1"/>
  <c r="AE69" i="1"/>
  <c r="AF69" i="1" s="1"/>
  <c r="AH69" i="1" s="1"/>
  <c r="AE63" i="1"/>
  <c r="AF63" i="1" s="1"/>
  <c r="AH63" i="1" s="1"/>
  <c r="AE143" i="1"/>
  <c r="AF143" i="1" s="1"/>
  <c r="AH143" i="1" s="1"/>
  <c r="AE118" i="1"/>
  <c r="AE278" i="1"/>
  <c r="AF278" i="1" s="1"/>
  <c r="AH278" i="1" s="1"/>
  <c r="AE268" i="1"/>
  <c r="AF268" i="1" s="1"/>
  <c r="AH268" i="1" s="1"/>
  <c r="AE272" i="1"/>
  <c r="AF272" i="1" s="1"/>
  <c r="AH272" i="1" s="1"/>
  <c r="AE252" i="1"/>
  <c r="AE258" i="1"/>
  <c r="AE254" i="1"/>
  <c r="AE231" i="1"/>
  <c r="AE236" i="1"/>
  <c r="AF236" i="1" s="1"/>
  <c r="AH236" i="1" s="1"/>
  <c r="AE130" i="1"/>
  <c r="AF130" i="1" s="1"/>
  <c r="AH130" i="1" s="1"/>
  <c r="AE144" i="1"/>
  <c r="AE279" i="1"/>
  <c r="AE269" i="1"/>
  <c r="AE265" i="1"/>
  <c r="AF265" i="1" s="1"/>
  <c r="AH265" i="1" s="1"/>
  <c r="AE251" i="1"/>
  <c r="AF251" i="1" s="1"/>
  <c r="AH251" i="1" s="1"/>
  <c r="AE257" i="1"/>
  <c r="AF257" i="1" s="1"/>
  <c r="AH257" i="1" s="1"/>
  <c r="AE133" i="1"/>
  <c r="AF133" i="1" s="1"/>
  <c r="AH133" i="1" s="1"/>
  <c r="AE56" i="1"/>
  <c r="AF56" i="1" s="1"/>
  <c r="AH56" i="1" s="1"/>
  <c r="AE206" i="1"/>
  <c r="AE13" i="1"/>
  <c r="AE111" i="1"/>
  <c r="AF111" i="1" s="1"/>
  <c r="AH111" i="1" s="1"/>
  <c r="AE266" i="1"/>
  <c r="AF266" i="1" s="1"/>
  <c r="AH266" i="1" s="1"/>
  <c r="AE161" i="1"/>
  <c r="AE100" i="1"/>
  <c r="AF100" i="1" s="1"/>
  <c r="AH100" i="1" s="1"/>
  <c r="AE238" i="1"/>
  <c r="AE104" i="1"/>
  <c r="AE62" i="1"/>
  <c r="AE192" i="1"/>
  <c r="AE28" i="1"/>
  <c r="AF28" i="1" s="1"/>
  <c r="AH28" i="1" s="1"/>
  <c r="AE77" i="1"/>
  <c r="AE157" i="1"/>
  <c r="AF157" i="1" s="1"/>
  <c r="AH157" i="1" s="1"/>
  <c r="AE151" i="1"/>
  <c r="AF151" i="1" s="1"/>
  <c r="AH151" i="1" s="1"/>
  <c r="AE148" i="1"/>
  <c r="AF148" i="1" s="1"/>
  <c r="AH148" i="1" s="1"/>
  <c r="AE154" i="1"/>
  <c r="AE178" i="1"/>
  <c r="AE84" i="1"/>
  <c r="AE91" i="1"/>
  <c r="AE95" i="1"/>
  <c r="AF95" i="1" s="1"/>
  <c r="AH95" i="1" s="1"/>
  <c r="AE68" i="1"/>
  <c r="AE27" i="1"/>
  <c r="AF27" i="1" s="1"/>
  <c r="AH27" i="1" s="1"/>
  <c r="AE80" i="1"/>
  <c r="AF80" i="1" s="1"/>
  <c r="AH80" i="1" s="1"/>
  <c r="AE98" i="1"/>
  <c r="AF98" i="1" s="1"/>
  <c r="AH98" i="1" s="1"/>
  <c r="AE53" i="1"/>
  <c r="AE33" i="1"/>
  <c r="AE36" i="1"/>
  <c r="AF36" i="1" s="1"/>
  <c r="AH36" i="1" s="1"/>
  <c r="AE41" i="1"/>
  <c r="AE47" i="1"/>
  <c r="AF47" i="1" s="1"/>
  <c r="AH47" i="1" s="1"/>
  <c r="AE131" i="1"/>
  <c r="AF131" i="1" s="1"/>
  <c r="AH131" i="1" s="1"/>
  <c r="AE209" i="1"/>
  <c r="AF209" i="1" s="1"/>
  <c r="AH209" i="1" s="1"/>
  <c r="AE198" i="1"/>
  <c r="AE99" i="1"/>
  <c r="AF99" i="1" s="1"/>
  <c r="AH99" i="1" s="1"/>
  <c r="AE88" i="1"/>
  <c r="AF88" i="1" s="1"/>
  <c r="AH88" i="1" s="1"/>
  <c r="AE39" i="1"/>
  <c r="AF39" i="1" s="1"/>
  <c r="AH39" i="1" s="1"/>
  <c r="AE270" i="1"/>
  <c r="AF270" i="1" s="1"/>
  <c r="AH270" i="1" s="1"/>
  <c r="AE259" i="1"/>
  <c r="AE244" i="1"/>
  <c r="AE246" i="1"/>
  <c r="AE194" i="1"/>
  <c r="AE72" i="1"/>
  <c r="AF72" i="1" s="1"/>
  <c r="AH72" i="1" s="1"/>
  <c r="AE40" i="1"/>
  <c r="AE211" i="1"/>
  <c r="AF211" i="1" s="1"/>
  <c r="AH211" i="1" s="1"/>
  <c r="AE108" i="1"/>
  <c r="AE25" i="1"/>
  <c r="AF25" i="1" s="1"/>
  <c r="AH25" i="1" s="1"/>
  <c r="AE273" i="1"/>
  <c r="AE277" i="1"/>
  <c r="AE64" i="1"/>
  <c r="AF64" i="1" s="1"/>
  <c r="AH64" i="1" s="1"/>
  <c r="AE267" i="1"/>
  <c r="AF267" i="1" s="1"/>
  <c r="AH267" i="1" s="1"/>
  <c r="AE260" i="1"/>
  <c r="AE227" i="1"/>
  <c r="AF227" i="1" s="1"/>
  <c r="AH227" i="1" s="1"/>
  <c r="AE309" i="1"/>
  <c r="AE188" i="1"/>
  <c r="AF188" i="1" s="1"/>
  <c r="AH188" i="1" s="1"/>
  <c r="AE170" i="1"/>
  <c r="AF170" i="1" s="1"/>
  <c r="AH170" i="1" s="1"/>
  <c r="AE174" i="1"/>
  <c r="AF174" i="1" s="1"/>
  <c r="AH174" i="1" s="1"/>
  <c r="AE175" i="1"/>
  <c r="AE52" i="1"/>
  <c r="AE224" i="1"/>
  <c r="AE208" i="1"/>
  <c r="AF208" i="1" s="1"/>
  <c r="AH208" i="1" s="1"/>
  <c r="AE24" i="1"/>
  <c r="AE233" i="1"/>
  <c r="AF233" i="1" s="1"/>
  <c r="AH233" i="1" s="1"/>
  <c r="AE14" i="1"/>
  <c r="AE261" i="1"/>
  <c r="AE176" i="1"/>
  <c r="AF176" i="1" s="1"/>
  <c r="AH176" i="1" s="1"/>
  <c r="AE262" i="1"/>
  <c r="AF262" i="1" s="1"/>
  <c r="AH262" i="1" s="1"/>
  <c r="AE271" i="1"/>
  <c r="AF271" i="1" s="1"/>
  <c r="AH271" i="1" s="1"/>
  <c r="AE232" i="1"/>
  <c r="AF232" i="1" s="1"/>
  <c r="AH232" i="1" s="1"/>
  <c r="AE248" i="1"/>
  <c r="AE134" i="1"/>
  <c r="AE94" i="1"/>
  <c r="AE241" i="1"/>
  <c r="AE126" i="1"/>
  <c r="AF126" i="1" s="1"/>
  <c r="AH126" i="1" s="1"/>
  <c r="AE247" i="1"/>
  <c r="AE274" i="1"/>
  <c r="AE103" i="1"/>
  <c r="AF103" i="1" s="1"/>
  <c r="AH103" i="1" s="1"/>
  <c r="AE311" i="1"/>
  <c r="AE147" i="1"/>
  <c r="AE65" i="1"/>
  <c r="AE60" i="1"/>
  <c r="AE187" i="1"/>
  <c r="AF187" i="1" s="1"/>
  <c r="AH187" i="1" s="1"/>
  <c r="AE191" i="1"/>
  <c r="AF191" i="1" s="1"/>
  <c r="AH191" i="1" s="1"/>
  <c r="AE195" i="1"/>
  <c r="AF195" i="1" s="1"/>
  <c r="AH195" i="1" s="1"/>
  <c r="AE171" i="1"/>
  <c r="AE78" i="1"/>
  <c r="AE172" i="1"/>
  <c r="AE75" i="1"/>
  <c r="AF75" i="1" s="1"/>
  <c r="AH75" i="1" s="1"/>
  <c r="AE76" i="1"/>
  <c r="AE160" i="1"/>
  <c r="AE159" i="1"/>
  <c r="AE179" i="1"/>
  <c r="AF179" i="1" s="1"/>
  <c r="AH179" i="1" s="1"/>
  <c r="AE153" i="1"/>
  <c r="AF153" i="1" s="1"/>
  <c r="AH153" i="1" s="1"/>
  <c r="AE155" i="1"/>
  <c r="AE150" i="1"/>
  <c r="AF150" i="1" s="1"/>
  <c r="AH150" i="1" s="1"/>
  <c r="AE86" i="1"/>
  <c r="AF86" i="1" s="1"/>
  <c r="AH86" i="1" s="1"/>
  <c r="AE83" i="1"/>
  <c r="AE82" i="1"/>
  <c r="AF82" i="1" s="1"/>
  <c r="AH82" i="1" s="1"/>
  <c r="AE96" i="1"/>
  <c r="AE67" i="1"/>
  <c r="AF67" i="1" s="1"/>
  <c r="AH67" i="1" s="1"/>
  <c r="AE71" i="1"/>
  <c r="AF71" i="1" s="1"/>
  <c r="AH71" i="1" s="1"/>
  <c r="AE168" i="1"/>
  <c r="AE50" i="1"/>
  <c r="AF50" i="1" s="1"/>
  <c r="AH50" i="1" s="1"/>
  <c r="AE186" i="1"/>
  <c r="AF186" i="1" s="1"/>
  <c r="AH186" i="1" s="1"/>
  <c r="AE54" i="1"/>
  <c r="AF54" i="1" s="1"/>
  <c r="AH54" i="1" s="1"/>
  <c r="AE55" i="1"/>
  <c r="AF55" i="1" s="1"/>
  <c r="AH55" i="1" s="1"/>
  <c r="AE38" i="1"/>
  <c r="AE42" i="1"/>
  <c r="AF42" i="1" s="1"/>
  <c r="AH42" i="1" s="1"/>
  <c r="AE312" i="1"/>
  <c r="AE255" i="1"/>
  <c r="AE230" i="1"/>
  <c r="AF230" i="1" s="1"/>
  <c r="AH230" i="1" s="1"/>
  <c r="AE237" i="1"/>
  <c r="AF237" i="1" s="1"/>
  <c r="AH237" i="1" s="1"/>
  <c r="AE240" i="1"/>
  <c r="AE245" i="1"/>
  <c r="AF245" i="1" s="1"/>
  <c r="AH245" i="1" s="1"/>
  <c r="AE127" i="1"/>
  <c r="AF127" i="1" s="1"/>
  <c r="AH127" i="1" s="1"/>
  <c r="AE275" i="1"/>
  <c r="AE183" i="1"/>
  <c r="AF183" i="1" s="1"/>
  <c r="AH183" i="1" s="1"/>
  <c r="AE310" i="1"/>
  <c r="AF310" i="1" s="1"/>
  <c r="AH310" i="1" s="1"/>
  <c r="AE120" i="1"/>
  <c r="AE135" i="1"/>
  <c r="AE61" i="1"/>
  <c r="AE185" i="1"/>
  <c r="AF185" i="1" s="1"/>
  <c r="AH185" i="1" s="1"/>
  <c r="AE190" i="1"/>
  <c r="AF190" i="1" s="1"/>
  <c r="AH190" i="1" s="1"/>
  <c r="AE193" i="1"/>
  <c r="AF193" i="1" s="1"/>
  <c r="AH193" i="1" s="1"/>
  <c r="AE181" i="1"/>
  <c r="AF181" i="1" s="1"/>
  <c r="AH181" i="1" s="1"/>
  <c r="AE169" i="1"/>
  <c r="AE79" i="1"/>
  <c r="AF79" i="1" s="1"/>
  <c r="AH79" i="1" s="1"/>
  <c r="AE173" i="1"/>
  <c r="AF173" i="1" s="1"/>
  <c r="AH173" i="1" s="1"/>
  <c r="AE74" i="1"/>
  <c r="AF74" i="1" s="1"/>
  <c r="AH74" i="1" s="1"/>
  <c r="AE158" i="1"/>
  <c r="AE156" i="1"/>
  <c r="AF156" i="1" s="1"/>
  <c r="AH156" i="1" s="1"/>
  <c r="AE152" i="1"/>
  <c r="AF152" i="1" s="1"/>
  <c r="AH152" i="1" s="1"/>
  <c r="AE177" i="1"/>
  <c r="AF177" i="1" s="1"/>
  <c r="AH177" i="1" s="1"/>
  <c r="AE87" i="1"/>
  <c r="AF87" i="1" s="1"/>
  <c r="AH87" i="1" s="1"/>
  <c r="AE164" i="1"/>
  <c r="AF164" i="1" s="1"/>
  <c r="AH164" i="1" s="1"/>
  <c r="AE66" i="1"/>
  <c r="AF66" i="1" s="1"/>
  <c r="AH66" i="1" s="1"/>
  <c r="AE97" i="1"/>
  <c r="AE70" i="1"/>
  <c r="AF70" i="1" s="1"/>
  <c r="AH70" i="1" s="1"/>
  <c r="AE165" i="1"/>
  <c r="AF165" i="1" s="1"/>
  <c r="AH165" i="1" s="1"/>
  <c r="AE81" i="1"/>
  <c r="AF81" i="1" s="1"/>
  <c r="AH81" i="1" s="1"/>
  <c r="AE166" i="1"/>
  <c r="AE59" i="1"/>
  <c r="AE51" i="1"/>
  <c r="AE34" i="1"/>
  <c r="AF34" i="1" s="1"/>
  <c r="AH34" i="1" s="1"/>
  <c r="AE35" i="1"/>
  <c r="AE37" i="1"/>
  <c r="AE46" i="1"/>
  <c r="AE48" i="1"/>
  <c r="AF48" i="1" s="1"/>
  <c r="AH48" i="1" s="1"/>
  <c r="AE32" i="1"/>
  <c r="AE49" i="1"/>
  <c r="AF49" i="1" s="1"/>
  <c r="AH49" i="1" s="1"/>
  <c r="AZ54" i="1" l="1"/>
  <c r="BA54" i="1" s="1"/>
  <c r="BB54" i="1"/>
  <c r="BB164" i="1"/>
  <c r="AZ164" i="1"/>
  <c r="BA164" i="1" s="1"/>
  <c r="BB245" i="1"/>
  <c r="AZ245" i="1"/>
  <c r="BA245" i="1" s="1"/>
  <c r="AZ50" i="1"/>
  <c r="BA50" i="1" s="1"/>
  <c r="BB50" i="1"/>
  <c r="BB191" i="1"/>
  <c r="AZ191" i="1"/>
  <c r="BA191" i="1" s="1"/>
  <c r="BB25" i="1"/>
  <c r="AZ25" i="1"/>
  <c r="BA25" i="1" s="1"/>
  <c r="BB251" i="1"/>
  <c r="AZ251" i="1"/>
  <c r="BA251" i="1" s="1"/>
  <c r="BB73" i="1"/>
  <c r="AZ73" i="1"/>
  <c r="BA73" i="1" s="1"/>
  <c r="BB182" i="1"/>
  <c r="AZ182" i="1"/>
  <c r="BA182" i="1" s="1"/>
  <c r="BB210" i="1"/>
  <c r="AZ210" i="1"/>
  <c r="BA210" i="1" s="1"/>
  <c r="BB49" i="1"/>
  <c r="AZ49" i="1"/>
  <c r="BA49" i="1" s="1"/>
  <c r="AZ70" i="1"/>
  <c r="BA70" i="1" s="1"/>
  <c r="BB70" i="1"/>
  <c r="BB87" i="1"/>
  <c r="AZ87" i="1"/>
  <c r="BA87" i="1" s="1"/>
  <c r="BB152" i="1"/>
  <c r="AZ152" i="1"/>
  <c r="BA152" i="1" s="1"/>
  <c r="BB181" i="1"/>
  <c r="AZ181" i="1"/>
  <c r="BA181" i="1" s="1"/>
  <c r="BB183" i="1"/>
  <c r="AZ183" i="1"/>
  <c r="BA183" i="1" s="1"/>
  <c r="BB55" i="1"/>
  <c r="AZ55" i="1"/>
  <c r="BA55" i="1" s="1"/>
  <c r="AZ82" i="1"/>
  <c r="BA82" i="1" s="1"/>
  <c r="BB82" i="1"/>
  <c r="BB187" i="1"/>
  <c r="AZ187" i="1"/>
  <c r="BA187" i="1" s="1"/>
  <c r="BB126" i="1"/>
  <c r="AZ126" i="1"/>
  <c r="BA126" i="1" s="1"/>
  <c r="BB176" i="1"/>
  <c r="AZ176" i="1"/>
  <c r="BA176" i="1" s="1"/>
  <c r="BB64" i="1"/>
  <c r="AZ64" i="1"/>
  <c r="BA64" i="1" s="1"/>
  <c r="BB72" i="1"/>
  <c r="AZ72" i="1"/>
  <c r="BA72" i="1" s="1"/>
  <c r="AZ209" i="1"/>
  <c r="BA209" i="1" s="1"/>
  <c r="BB209" i="1"/>
  <c r="BB36" i="1"/>
  <c r="AZ36" i="1"/>
  <c r="BA36" i="1" s="1"/>
  <c r="BB80" i="1"/>
  <c r="AZ80" i="1"/>
  <c r="BA80" i="1" s="1"/>
  <c r="BB148" i="1"/>
  <c r="AZ148" i="1"/>
  <c r="BA148" i="1" s="1"/>
  <c r="BB28" i="1"/>
  <c r="AZ28" i="1"/>
  <c r="BA28" i="1" s="1"/>
  <c r="BB266" i="1"/>
  <c r="AZ266" i="1"/>
  <c r="BA266" i="1" s="1"/>
  <c r="BB56" i="1"/>
  <c r="AZ56" i="1"/>
  <c r="BA56" i="1" s="1"/>
  <c r="BB265" i="1"/>
  <c r="AZ265" i="1"/>
  <c r="BA265" i="1" s="1"/>
  <c r="BB268" i="1"/>
  <c r="AZ268" i="1"/>
  <c r="BA268" i="1" s="1"/>
  <c r="BB63" i="1"/>
  <c r="AZ63" i="1"/>
  <c r="BA63" i="1" s="1"/>
  <c r="BB276" i="1"/>
  <c r="AZ276" i="1"/>
  <c r="BA276" i="1" s="1"/>
  <c r="BB234" i="1"/>
  <c r="AZ234" i="1"/>
  <c r="BA234" i="1" s="1"/>
  <c r="BB180" i="1"/>
  <c r="AZ180" i="1"/>
  <c r="BA180" i="1" s="1"/>
  <c r="AZ225" i="1"/>
  <c r="BA225" i="1" s="1"/>
  <c r="BB225" i="1"/>
  <c r="BB93" i="1"/>
  <c r="AZ93" i="1"/>
  <c r="BA93" i="1" s="1"/>
  <c r="AZ253" i="1"/>
  <c r="BA253" i="1" s="1"/>
  <c r="BB253" i="1"/>
  <c r="BB197" i="1"/>
  <c r="AZ197" i="1"/>
  <c r="BA197" i="1" s="1"/>
  <c r="BB165" i="1"/>
  <c r="AZ165" i="1"/>
  <c r="BA165" i="1" s="1"/>
  <c r="AZ74" i="1"/>
  <c r="BA74" i="1" s="1"/>
  <c r="BB74" i="1"/>
  <c r="BB310" i="1"/>
  <c r="AZ310" i="1"/>
  <c r="BA310" i="1" s="1"/>
  <c r="BB233" i="1"/>
  <c r="AZ233" i="1"/>
  <c r="BA233" i="1" s="1"/>
  <c r="BB267" i="1"/>
  <c r="AZ267" i="1"/>
  <c r="BA267" i="1" s="1"/>
  <c r="AZ98" i="1"/>
  <c r="BA98" i="1" s="1"/>
  <c r="BB98" i="1"/>
  <c r="BB272" i="1"/>
  <c r="AZ272" i="1"/>
  <c r="BA272" i="1" s="1"/>
  <c r="BB264" i="1"/>
  <c r="AZ264" i="1"/>
  <c r="BA264" i="1" s="1"/>
  <c r="BB85" i="1"/>
  <c r="AZ85" i="1"/>
  <c r="BA85" i="1" s="1"/>
  <c r="BB280" i="1"/>
  <c r="AZ280" i="1"/>
  <c r="BA280" i="1" s="1"/>
  <c r="BB156" i="1"/>
  <c r="AZ156" i="1"/>
  <c r="BA156" i="1" s="1"/>
  <c r="BB193" i="1"/>
  <c r="AZ193" i="1"/>
  <c r="BA193" i="1" s="1"/>
  <c r="AZ237" i="1"/>
  <c r="BA237" i="1" s="1"/>
  <c r="BB237" i="1"/>
  <c r="AZ42" i="1"/>
  <c r="BA42" i="1" s="1"/>
  <c r="BB42" i="1"/>
  <c r="BB71" i="1"/>
  <c r="AZ71" i="1"/>
  <c r="BA71" i="1" s="1"/>
  <c r="BB153" i="1"/>
  <c r="AZ153" i="1"/>
  <c r="BA153" i="1" s="1"/>
  <c r="AZ103" i="1"/>
  <c r="BA103" i="1" s="1"/>
  <c r="BB103" i="1"/>
  <c r="BB232" i="1"/>
  <c r="AZ232" i="1"/>
  <c r="BA232" i="1" s="1"/>
  <c r="BB208" i="1"/>
  <c r="AZ208" i="1"/>
  <c r="BA208" i="1" s="1"/>
  <c r="BB174" i="1"/>
  <c r="AZ174" i="1"/>
  <c r="BA174" i="1" s="1"/>
  <c r="BB227" i="1"/>
  <c r="AZ227" i="1"/>
  <c r="BA227" i="1" s="1"/>
  <c r="BB211" i="1"/>
  <c r="AZ211" i="1"/>
  <c r="BA211" i="1" s="1"/>
  <c r="BB88" i="1"/>
  <c r="AZ88" i="1"/>
  <c r="BA88" i="1" s="1"/>
  <c r="BB131" i="1"/>
  <c r="AZ131" i="1"/>
  <c r="BA131" i="1" s="1"/>
  <c r="BB27" i="1"/>
  <c r="AZ27" i="1"/>
  <c r="BA27" i="1" s="1"/>
  <c r="BB151" i="1"/>
  <c r="AZ151" i="1"/>
  <c r="BA151" i="1" s="1"/>
  <c r="BB111" i="1"/>
  <c r="AZ111" i="1"/>
  <c r="BA111" i="1" s="1"/>
  <c r="BB133" i="1"/>
  <c r="AZ133" i="1"/>
  <c r="BA133" i="1" s="1"/>
  <c r="BB130" i="1"/>
  <c r="AZ130" i="1"/>
  <c r="BA130" i="1" s="1"/>
  <c r="BB278" i="1"/>
  <c r="AZ278" i="1"/>
  <c r="BA278" i="1" s="1"/>
  <c r="BB69" i="1"/>
  <c r="AZ69" i="1"/>
  <c r="BA69" i="1" s="1"/>
  <c r="BB256" i="1"/>
  <c r="AZ256" i="1"/>
  <c r="BA256" i="1" s="1"/>
  <c r="AZ90" i="1"/>
  <c r="BA90" i="1" s="1"/>
  <c r="BB90" i="1"/>
  <c r="BB57" i="1"/>
  <c r="AZ57" i="1"/>
  <c r="BA57" i="1" s="1"/>
  <c r="BB239" i="1"/>
  <c r="AZ239" i="1"/>
  <c r="BA239" i="1" s="1"/>
  <c r="BB204" i="1"/>
  <c r="AZ204" i="1"/>
  <c r="BA204" i="1" s="1"/>
  <c r="BB185" i="1"/>
  <c r="AZ185" i="1"/>
  <c r="BA185" i="1" s="1"/>
  <c r="BB150" i="1"/>
  <c r="AZ150" i="1"/>
  <c r="BA150" i="1" s="1"/>
  <c r="BB262" i="1"/>
  <c r="AZ262" i="1"/>
  <c r="BA262" i="1" s="1"/>
  <c r="BB188" i="1"/>
  <c r="AZ188" i="1"/>
  <c r="BA188" i="1" s="1"/>
  <c r="BB39" i="1"/>
  <c r="AZ39" i="1"/>
  <c r="BA39" i="1" s="1"/>
  <c r="BB95" i="1"/>
  <c r="AZ95" i="1"/>
  <c r="BA95" i="1" s="1"/>
  <c r="BB143" i="1"/>
  <c r="AZ143" i="1"/>
  <c r="BA143" i="1" s="1"/>
  <c r="BB205" i="1"/>
  <c r="AZ205" i="1"/>
  <c r="BA205" i="1" s="1"/>
  <c r="BB223" i="1"/>
  <c r="AZ223" i="1"/>
  <c r="BA223" i="1" s="1"/>
  <c r="AZ177" i="1"/>
  <c r="BA177" i="1" s="1"/>
  <c r="BB177" i="1"/>
  <c r="AZ173" i="1"/>
  <c r="BA173" i="1" s="1"/>
  <c r="BB173" i="1"/>
  <c r="BB48" i="1"/>
  <c r="AZ48" i="1"/>
  <c r="BA48" i="1" s="1"/>
  <c r="BB34" i="1"/>
  <c r="AZ34" i="1"/>
  <c r="BA34" i="1" s="1"/>
  <c r="BB81" i="1"/>
  <c r="AZ81" i="1"/>
  <c r="BA81" i="1" s="1"/>
  <c r="AZ66" i="1"/>
  <c r="BA66" i="1" s="1"/>
  <c r="BB66" i="1"/>
  <c r="AZ79" i="1"/>
  <c r="BA79" i="1" s="1"/>
  <c r="BB79" i="1"/>
  <c r="BB190" i="1"/>
  <c r="AZ190" i="1"/>
  <c r="BA190" i="1" s="1"/>
  <c r="BB127" i="1"/>
  <c r="AZ127" i="1"/>
  <c r="BA127" i="1" s="1"/>
  <c r="BB230" i="1"/>
  <c r="AZ230" i="1"/>
  <c r="BA230" i="1" s="1"/>
  <c r="BB186" i="1"/>
  <c r="AZ186" i="1"/>
  <c r="BA186" i="1" s="1"/>
  <c r="AZ67" i="1"/>
  <c r="BA67" i="1" s="1"/>
  <c r="BB67" i="1"/>
  <c r="AZ86" i="1"/>
  <c r="BA86" i="1" s="1"/>
  <c r="BB86" i="1"/>
  <c r="BB179" i="1"/>
  <c r="AZ179" i="1"/>
  <c r="BA179" i="1" s="1"/>
  <c r="BB75" i="1"/>
  <c r="AZ75" i="1"/>
  <c r="BA75" i="1" s="1"/>
  <c r="BB195" i="1"/>
  <c r="AZ195" i="1"/>
  <c r="BA195" i="1" s="1"/>
  <c r="BB271" i="1"/>
  <c r="AZ271" i="1"/>
  <c r="BA271" i="1" s="1"/>
  <c r="BB170" i="1"/>
  <c r="AZ170" i="1"/>
  <c r="BA170" i="1" s="1"/>
  <c r="BB110" i="1"/>
  <c r="BB270" i="1"/>
  <c r="AZ270" i="1"/>
  <c r="BA270" i="1" s="1"/>
  <c r="AZ99" i="1"/>
  <c r="BA99" i="1" s="1"/>
  <c r="BB99" i="1"/>
  <c r="AZ47" i="1"/>
  <c r="BA47" i="1" s="1"/>
  <c r="BB47" i="1"/>
  <c r="AZ157" i="1"/>
  <c r="BA157" i="1" s="1"/>
  <c r="BB157" i="1"/>
  <c r="BB100" i="1"/>
  <c r="AZ100" i="1"/>
  <c r="BA100" i="1" s="1"/>
  <c r="AZ257" i="1"/>
  <c r="BA257" i="1" s="1"/>
  <c r="BB257" i="1"/>
  <c r="BB236" i="1"/>
  <c r="AZ236" i="1"/>
  <c r="BA236" i="1" s="1"/>
  <c r="BB163" i="1"/>
  <c r="AZ163" i="1"/>
  <c r="BA163" i="1" s="1"/>
  <c r="BB92" i="1"/>
  <c r="AZ92" i="1"/>
  <c r="BA92" i="1" s="1"/>
  <c r="AZ58" i="1"/>
  <c r="BA58" i="1" s="1"/>
  <c r="BB58" i="1"/>
  <c r="BB45" i="1"/>
  <c r="AZ45" i="1"/>
  <c r="BA45" i="1" s="1"/>
  <c r="BB320" i="1"/>
  <c r="AZ320" i="1"/>
  <c r="BA320" i="1" s="1"/>
  <c r="BB146" i="1"/>
  <c r="AZ146" i="1"/>
  <c r="BA146" i="1" s="1"/>
  <c r="BB129" i="1"/>
  <c r="AZ129" i="1"/>
  <c r="BA129" i="1" s="1"/>
  <c r="BB15" i="1"/>
  <c r="AZ15" i="1"/>
  <c r="BB29" i="1"/>
  <c r="AZ29" i="1"/>
  <c r="BA29" i="1" s="1"/>
  <c r="AJ49" i="1"/>
  <c r="AJ48" i="1"/>
  <c r="AV33" i="1"/>
  <c r="AV34" i="1" s="1"/>
  <c r="AV35" i="1" s="1"/>
  <c r="AV36" i="1" s="1"/>
  <c r="AV37" i="1" s="1"/>
  <c r="AV38" i="1" s="1"/>
  <c r="AJ41" i="1"/>
  <c r="S233" i="2"/>
  <c r="S232" i="2"/>
  <c r="S230" i="2"/>
  <c r="S226" i="2"/>
  <c r="S224" i="2"/>
  <c r="S222" i="2"/>
  <c r="S212" i="2"/>
  <c r="S207" i="2"/>
  <c r="S206" i="2"/>
  <c r="S205" i="2"/>
  <c r="S204" i="2"/>
  <c r="S203" i="2"/>
  <c r="S202" i="2"/>
  <c r="S201" i="2"/>
  <c r="S200" i="2"/>
  <c r="S199" i="2"/>
  <c r="S198" i="2"/>
  <c r="S196" i="2"/>
  <c r="S195" i="2"/>
  <c r="S193" i="2"/>
  <c r="S190" i="2"/>
  <c r="S188" i="2"/>
  <c r="S185" i="2"/>
  <c r="S184" i="2"/>
  <c r="S179" i="2"/>
  <c r="S177" i="2"/>
  <c r="S175" i="2"/>
  <c r="S174" i="2"/>
  <c r="S173" i="2"/>
  <c r="S169" i="2"/>
  <c r="S165" i="2"/>
  <c r="S162" i="2"/>
  <c r="S159" i="2"/>
  <c r="S158" i="2"/>
  <c r="S149" i="2"/>
  <c r="S145" i="2"/>
  <c r="S143" i="2"/>
  <c r="S140" i="2"/>
  <c r="S133" i="2"/>
  <c r="S130" i="2"/>
  <c r="S129" i="2"/>
  <c r="S128" i="2"/>
  <c r="S127" i="2"/>
  <c r="S126" i="2"/>
  <c r="S124" i="2"/>
  <c r="S120" i="2"/>
  <c r="S119" i="2"/>
  <c r="S118" i="2"/>
  <c r="S117" i="2"/>
  <c r="S112" i="2"/>
  <c r="S111" i="2"/>
  <c r="S110" i="2"/>
  <c r="S109" i="2"/>
  <c r="S108" i="2"/>
  <c r="S105" i="2"/>
  <c r="S103" i="2"/>
  <c r="S102" i="2"/>
  <c r="S101" i="2"/>
  <c r="S100" i="2"/>
  <c r="S99" i="2"/>
  <c r="S98" i="2"/>
  <c r="S97" i="2"/>
  <c r="S96" i="2"/>
  <c r="S95" i="2"/>
  <c r="S94" i="2"/>
  <c r="S87" i="2"/>
  <c r="S84" i="2"/>
  <c r="S82" i="2"/>
  <c r="S80" i="2"/>
  <c r="S79" i="2"/>
  <c r="U78" i="2"/>
  <c r="S76" i="2"/>
  <c r="S70" i="2"/>
  <c r="S69" i="2"/>
  <c r="S67" i="2"/>
  <c r="S66" i="2"/>
  <c r="S65" i="2"/>
  <c r="S64" i="2"/>
  <c r="S55" i="2"/>
  <c r="S54" i="2"/>
  <c r="S51" i="2"/>
  <c r="S48" i="2"/>
  <c r="S46" i="2"/>
  <c r="S45" i="2"/>
  <c r="S42" i="2"/>
  <c r="S40" i="2"/>
  <c r="S38" i="2"/>
  <c r="S36" i="2"/>
  <c r="S31" i="2"/>
  <c r="U29" i="2"/>
  <c r="S26" i="2"/>
  <c r="S24" i="2"/>
  <c r="S23" i="2"/>
  <c r="S21" i="2"/>
  <c r="S20" i="2"/>
  <c r="S18" i="2"/>
  <c r="S14" i="2"/>
  <c r="S13" i="2"/>
  <c r="S12" i="2"/>
  <c r="S11" i="2"/>
  <c r="S9" i="2"/>
  <c r="S8" i="2"/>
  <c r="S7" i="2"/>
  <c r="U6" i="2"/>
  <c r="U5" i="2"/>
  <c r="S3" i="2"/>
  <c r="AJ32" i="1" l="1"/>
  <c r="BA15" i="1"/>
  <c r="BA322" i="1" s="1"/>
  <c r="AZ322" i="1"/>
  <c r="AJ34" i="1"/>
  <c r="AJ287" i="1"/>
  <c r="AJ23" i="1"/>
  <c r="AJ209" i="1"/>
  <c r="AV39" i="1"/>
  <c r="AV40" i="1" s="1"/>
  <c r="AJ17" i="1"/>
  <c r="AJ24" i="1"/>
  <c r="AJ108" i="1"/>
  <c r="AJ114" i="1" l="1"/>
  <c r="AJ156" i="1"/>
  <c r="AJ160" i="1"/>
  <c r="AJ164" i="1"/>
  <c r="AJ157" i="1"/>
  <c r="AJ161" i="1"/>
  <c r="AJ83" i="1"/>
  <c r="AJ158" i="1"/>
  <c r="AJ162" i="1"/>
  <c r="AJ175" i="1"/>
  <c r="AJ159" i="1"/>
  <c r="AJ163" i="1"/>
  <c r="AV41" i="1"/>
  <c r="AJ84" i="1"/>
  <c r="AV42" i="1" l="1"/>
  <c r="AV43" i="1" s="1"/>
  <c r="AJ231" i="1"/>
  <c r="AJ235" i="1"/>
  <c r="AJ239" i="1"/>
  <c r="AJ255" i="1"/>
  <c r="AJ259" i="1"/>
  <c r="AJ232" i="1"/>
  <c r="AJ236" i="1"/>
  <c r="AJ240" i="1"/>
  <c r="AJ260" i="1"/>
  <c r="AJ237" i="1"/>
  <c r="AJ253" i="1"/>
  <c r="AJ257" i="1"/>
  <c r="AJ261" i="1"/>
  <c r="AJ230" i="1"/>
  <c r="AJ234" i="1"/>
  <c r="AJ238" i="1"/>
  <c r="AJ254" i="1"/>
  <c r="AV44" i="1" l="1"/>
  <c r="AJ198" i="1"/>
  <c r="AJ199" i="1"/>
  <c r="AJ200" i="1"/>
  <c r="AJ144" i="1" l="1"/>
  <c r="AJ123" i="1"/>
  <c r="AJ320" i="1"/>
  <c r="AJ146" i="1"/>
  <c r="AJ66" i="1"/>
  <c r="AJ118" i="1"/>
  <c r="AJ179" i="1"/>
  <c r="AJ152" i="1"/>
  <c r="AJ85" i="1"/>
  <c r="AJ176" i="1"/>
  <c r="AJ202" i="1"/>
  <c r="AJ321" i="1"/>
  <c r="AJ67" i="1"/>
  <c r="AJ82" i="1"/>
  <c r="AJ88" i="1"/>
  <c r="AJ96" i="1"/>
  <c r="AJ148" i="1"/>
  <c r="AJ153" i="1"/>
  <c r="AJ145" i="1"/>
  <c r="AJ177" i="1"/>
  <c r="AJ233" i="1"/>
  <c r="AJ64" i="1"/>
  <c r="AJ69" i="1"/>
  <c r="AJ150" i="1"/>
  <c r="AJ154" i="1"/>
  <c r="AJ178" i="1"/>
  <c r="AJ71" i="1"/>
  <c r="AJ92" i="1"/>
  <c r="AJ151" i="1"/>
  <c r="AJ155" i="1"/>
  <c r="AJ201" i="1"/>
  <c r="AJ93" i="1"/>
  <c r="AJ100" i="1"/>
  <c r="AJ90" i="1"/>
  <c r="AV45" i="1"/>
  <c r="AJ87" i="1"/>
  <c r="AJ97" i="1"/>
  <c r="AJ86" i="1"/>
  <c r="AJ94" i="1"/>
  <c r="AJ70" i="1"/>
  <c r="AJ89" i="1"/>
  <c r="AJ91" i="1"/>
  <c r="AJ68" i="1"/>
  <c r="AJ95" i="1"/>
  <c r="AJ99" i="1"/>
  <c r="AJ63" i="1"/>
  <c r="AV46" i="1" l="1"/>
  <c r="AJ197" i="1" s="1"/>
  <c r="AJ120" i="1"/>
  <c r="AJ105" i="1"/>
  <c r="AJ139" i="1"/>
  <c r="AJ15" i="1" l="1"/>
  <c r="AJ13" i="1"/>
  <c r="AV47" i="1"/>
  <c r="AJ16" i="1"/>
  <c r="AJ14" i="1"/>
  <c r="AV48" i="1" l="1"/>
  <c r="AV49" i="1" s="1"/>
  <c r="AV50" i="1" s="1"/>
  <c r="AJ248" i="1" l="1"/>
  <c r="AJ246" i="1"/>
  <c r="AJ275" i="1"/>
  <c r="AJ247" i="1"/>
  <c r="AJ249" i="1"/>
  <c r="AJ277" i="1"/>
  <c r="AJ276" i="1"/>
  <c r="AV51" i="1"/>
  <c r="AV52" i="1" s="1"/>
  <c r="AJ284" i="1" s="1"/>
  <c r="AJ273" i="1"/>
  <c r="AJ274" i="1"/>
  <c r="AJ285" i="1" l="1"/>
  <c r="AV53" i="1"/>
  <c r="AV54" i="1" l="1"/>
  <c r="AV55" i="1" s="1"/>
  <c r="AV56" i="1" s="1"/>
  <c r="AV57" i="1" s="1"/>
  <c r="AV58" i="1" s="1"/>
  <c r="AV59" i="1" s="1"/>
  <c r="AV60" i="1" s="1"/>
  <c r="AV61" i="1" s="1"/>
  <c r="AV62" i="1" s="1"/>
  <c r="AV63" i="1" s="1"/>
  <c r="AV64" i="1" s="1"/>
  <c r="AV65" i="1" s="1"/>
  <c r="AV66" i="1" s="1"/>
  <c r="AJ218" i="1"/>
  <c r="AJ216" i="1"/>
  <c r="AJ220" i="1"/>
  <c r="AJ213" i="1"/>
  <c r="AJ217" i="1"/>
  <c r="AJ214" i="1"/>
  <c r="AJ311" i="1" l="1"/>
  <c r="AJ314" i="1"/>
  <c r="AJ313" i="1"/>
  <c r="AJ319" i="1"/>
  <c r="AJ115" i="1"/>
  <c r="AV67" i="1"/>
  <c r="AV68" i="1" s="1"/>
  <c r="AJ116" i="1"/>
  <c r="AK139" i="1"/>
  <c r="AK314" i="1" l="1"/>
  <c r="AK197" i="1"/>
  <c r="AK320" i="1"/>
  <c r="AK214" i="1"/>
  <c r="AK218" i="1"/>
  <c r="AK216" i="1"/>
  <c r="AK123" i="1"/>
  <c r="AK220" i="1"/>
  <c r="AK213" i="1"/>
  <c r="AK217" i="1"/>
  <c r="AK146" i="1"/>
  <c r="AK79" i="1"/>
  <c r="AL79" i="1" s="1"/>
  <c r="AK62" i="1"/>
  <c r="AM62" i="1" s="1"/>
  <c r="AK63" i="1"/>
  <c r="AL63" i="1" s="1"/>
  <c r="AK84" i="1"/>
  <c r="AM84" i="1" s="1"/>
  <c r="AK269" i="1"/>
  <c r="AL269" i="1" s="1"/>
  <c r="AK265" i="1"/>
  <c r="AM265" i="1" s="1"/>
  <c r="AK166" i="1"/>
  <c r="AL166" i="1" s="1"/>
  <c r="AK39" i="1"/>
  <c r="AL39" i="1" s="1"/>
  <c r="AK64" i="1"/>
  <c r="AL64" i="1" s="1"/>
  <c r="AK184" i="1"/>
  <c r="AL184" i="1" s="1"/>
  <c r="AK169" i="1"/>
  <c r="AM169" i="1" s="1"/>
  <c r="AK60" i="1"/>
  <c r="AM60" i="1" s="1"/>
  <c r="AK89" i="1"/>
  <c r="AM89" i="1" s="1"/>
  <c r="AK250" i="1"/>
  <c r="AM250" i="1" s="1"/>
  <c r="AK285" i="1"/>
  <c r="AM285" i="1" s="1"/>
  <c r="AK157" i="1"/>
  <c r="AL157" i="1" s="1"/>
  <c r="AK45" i="1"/>
  <c r="AL45" i="1" s="1"/>
  <c r="AK74" i="1"/>
  <c r="AK193" i="1"/>
  <c r="AM193" i="1" s="1"/>
  <c r="AK312" i="1"/>
  <c r="AL312" i="1" s="1"/>
  <c r="AK286" i="1"/>
  <c r="AL286" i="1" s="1"/>
  <c r="AK32" i="1"/>
  <c r="AL32" i="1" s="1"/>
  <c r="AK56" i="1"/>
  <c r="AL56" i="1" s="1"/>
  <c r="AK189" i="1"/>
  <c r="AL189" i="1" s="1"/>
  <c r="AK280" i="1"/>
  <c r="AL280" i="1" s="1"/>
  <c r="AK244" i="1"/>
  <c r="AL244" i="1" s="1"/>
  <c r="AK22" i="1"/>
  <c r="AL22" i="1" s="1"/>
  <c r="AK268" i="1"/>
  <c r="AM268" i="1" s="1"/>
  <c r="AK108" i="1"/>
  <c r="AL108" i="1" s="1"/>
  <c r="AK192" i="1"/>
  <c r="AL192" i="1" s="1"/>
  <c r="AK52" i="1"/>
  <c r="AL52" i="1" s="1"/>
  <c r="AK57" i="1"/>
  <c r="AM57" i="1" s="1"/>
  <c r="AK188" i="1"/>
  <c r="AM188" i="1" s="1"/>
  <c r="AK174" i="1"/>
  <c r="AL174" i="1" s="1"/>
  <c r="AK61" i="1"/>
  <c r="AL61" i="1" s="1"/>
  <c r="AK77" i="1"/>
  <c r="AL77" i="1" s="1"/>
  <c r="AK170" i="1"/>
  <c r="AL170" i="1" s="1"/>
  <c r="AK145" i="1"/>
  <c r="AM145" i="1" s="1"/>
  <c r="AK183" i="1"/>
  <c r="AL183" i="1" s="1"/>
  <c r="AK90" i="1"/>
  <c r="AL90" i="1" s="1"/>
  <c r="AK95" i="1"/>
  <c r="AL95" i="1" s="1"/>
  <c r="AK182" i="1"/>
  <c r="AK236" i="1"/>
  <c r="AL236" i="1" s="1"/>
  <c r="AK24" i="1"/>
  <c r="AL24" i="1" s="1"/>
  <c r="AK65" i="1"/>
  <c r="AL65" i="1" s="1"/>
  <c r="AK178" i="1"/>
  <c r="AL178" i="1" s="1"/>
  <c r="AK211" i="1"/>
  <c r="AL211" i="1" s="1"/>
  <c r="AK36" i="1"/>
  <c r="AL36" i="1" s="1"/>
  <c r="AK155" i="1"/>
  <c r="AM155" i="1" s="1"/>
  <c r="AK115" i="1"/>
  <c r="AL115" i="1" s="1"/>
  <c r="AK80" i="1"/>
  <c r="AL80" i="1" s="1"/>
  <c r="AK104" i="1"/>
  <c r="AL104" i="1" s="1"/>
  <c r="AK81" i="1"/>
  <c r="AM81" i="1" s="1"/>
  <c r="AK181" i="1"/>
  <c r="AL181" i="1" s="1"/>
  <c r="AK224" i="1"/>
  <c r="AL224" i="1" s="1"/>
  <c r="AK41" i="1"/>
  <c r="AM41" i="1" s="1"/>
  <c r="AK100" i="1"/>
  <c r="AM100" i="1" s="1"/>
  <c r="AK17" i="1"/>
  <c r="AM17" i="1" s="1"/>
  <c r="AK277" i="1"/>
  <c r="AL277" i="1" s="1"/>
  <c r="AK133" i="1"/>
  <c r="AL133" i="1" s="1"/>
  <c r="AK264" i="1"/>
  <c r="AM264" i="1" s="1"/>
  <c r="AK168" i="1"/>
  <c r="AL168" i="1" s="1"/>
  <c r="AK33" i="1"/>
  <c r="AL33" i="1" s="1"/>
  <c r="AK273" i="1"/>
  <c r="AM273" i="1" s="1"/>
  <c r="AK159" i="1"/>
  <c r="AM159" i="1" s="1"/>
  <c r="AK199" i="1"/>
  <c r="AL199" i="1" s="1"/>
  <c r="AJ322" i="1"/>
  <c r="AK71" i="1"/>
  <c r="AL71" i="1" s="1"/>
  <c r="AK51" i="1"/>
  <c r="AK54" i="1"/>
  <c r="AK55" i="1"/>
  <c r="AM55" i="1" s="1"/>
  <c r="AK261" i="1"/>
  <c r="AL261" i="1" s="1"/>
  <c r="AK129" i="1"/>
  <c r="AL129" i="1" s="1"/>
  <c r="AK105" i="1"/>
  <c r="AM105" i="1" s="1"/>
  <c r="AK191" i="1"/>
  <c r="AL191" i="1" s="1"/>
  <c r="AK152" i="1"/>
  <c r="AL152" i="1" s="1"/>
  <c r="AK258" i="1"/>
  <c r="AL258" i="1" s="1"/>
  <c r="AK126" i="1"/>
  <c r="AL126" i="1" s="1"/>
  <c r="AK276" i="1"/>
  <c r="AL276" i="1" s="1"/>
  <c r="AK78" i="1"/>
  <c r="AM78" i="1" s="1"/>
  <c r="AK87" i="1"/>
  <c r="AL87" i="1" s="1"/>
  <c r="AK14" i="1"/>
  <c r="AL14" i="1" s="1"/>
  <c r="AK13" i="1"/>
  <c r="AM13" i="1" s="1"/>
  <c r="AK91" i="1"/>
  <c r="AL91" i="1" s="1"/>
  <c r="AK254" i="1"/>
  <c r="AM254" i="1" s="1"/>
  <c r="AK113" i="1"/>
  <c r="AL113" i="1" s="1"/>
  <c r="AK222" i="1"/>
  <c r="AM222" i="1" s="1"/>
  <c r="AK272" i="1"/>
  <c r="AL272" i="1" s="1"/>
  <c r="AK116" i="1"/>
  <c r="AM116" i="1" s="1"/>
  <c r="AK88" i="1"/>
  <c r="AL88" i="1" s="1"/>
  <c r="AK180" i="1"/>
  <c r="AM180" i="1" s="1"/>
  <c r="AK34" i="1"/>
  <c r="AM34" i="1" s="1"/>
  <c r="AK246" i="1"/>
  <c r="AL246" i="1" s="1"/>
  <c r="AK162" i="1"/>
  <c r="AL162" i="1" s="1"/>
  <c r="AK257" i="1"/>
  <c r="AL257" i="1" s="1"/>
  <c r="AK195" i="1"/>
  <c r="AL195" i="1" s="1"/>
  <c r="AK151" i="1"/>
  <c r="AL151" i="1" s="1"/>
  <c r="AK82" i="1"/>
  <c r="AM82" i="1" s="1"/>
  <c r="AK266" i="1"/>
  <c r="AL266" i="1" s="1"/>
  <c r="AK49" i="1"/>
  <c r="AL49" i="1" s="1"/>
  <c r="AK99" i="1"/>
  <c r="AL99" i="1" s="1"/>
  <c r="AK163" i="1"/>
  <c r="AL163" i="1" s="1"/>
  <c r="AK209" i="1"/>
  <c r="AL209" i="1" s="1"/>
  <c r="AK158" i="1"/>
  <c r="AL158" i="1" s="1"/>
  <c r="AK249" i="1"/>
  <c r="AL249" i="1" s="1"/>
  <c r="AK140" i="1"/>
  <c r="AL140" i="1" s="1"/>
  <c r="AK38" i="1"/>
  <c r="AL38" i="1" s="1"/>
  <c r="AK202" i="1"/>
  <c r="AM202" i="1" s="1"/>
  <c r="AK259" i="1"/>
  <c r="AL259" i="1" s="1"/>
  <c r="AK48" i="1"/>
  <c r="AL48" i="1" s="1"/>
  <c r="AK70" i="1"/>
  <c r="AL70" i="1" s="1"/>
  <c r="AK42" i="1"/>
  <c r="AL42" i="1" s="1"/>
  <c r="AK35" i="1"/>
  <c r="AL35" i="1" s="1"/>
  <c r="AK86" i="1"/>
  <c r="AL86" i="1" s="1"/>
  <c r="AK242" i="1"/>
  <c r="AL242" i="1" s="1"/>
  <c r="AK46" i="1"/>
  <c r="AM46" i="1" s="1"/>
  <c r="AK25" i="1"/>
  <c r="AL25" i="1" s="1"/>
  <c r="AK72" i="1"/>
  <c r="AL72" i="1" s="1"/>
  <c r="AK98" i="1"/>
  <c r="AL98" i="1" s="1"/>
  <c r="AK103" i="1"/>
  <c r="AL103" i="1" s="1"/>
  <c r="AK313" i="1"/>
  <c r="AL313" i="1" s="1"/>
  <c r="AK238" i="1"/>
  <c r="AL238" i="1" s="1"/>
  <c r="AK205" i="1"/>
  <c r="AM205" i="1" s="1"/>
  <c r="AK154" i="1"/>
  <c r="AL154" i="1" s="1"/>
  <c r="AK245" i="1"/>
  <c r="AL245" i="1" s="1"/>
  <c r="AK112" i="1"/>
  <c r="AL112" i="1" s="1"/>
  <c r="AK284" i="1"/>
  <c r="AM284" i="1" s="1"/>
  <c r="AK172" i="1"/>
  <c r="AM172" i="1" s="1"/>
  <c r="AK179" i="1"/>
  <c r="AL179" i="1" s="1"/>
  <c r="AK94" i="1"/>
  <c r="AL94" i="1" s="1"/>
  <c r="AK27" i="1"/>
  <c r="AL27" i="1" s="1"/>
  <c r="AK37" i="1"/>
  <c r="AL37" i="1" s="1"/>
  <c r="AK309" i="1"/>
  <c r="AM309" i="1" s="1"/>
  <c r="AK234" i="1"/>
  <c r="AL234" i="1" s="1"/>
  <c r="AK200" i="1"/>
  <c r="AM200" i="1" s="1"/>
  <c r="AK150" i="1"/>
  <c r="AL150" i="1" s="1"/>
  <c r="AK241" i="1"/>
  <c r="AM241" i="1" s="1"/>
  <c r="AK73" i="1"/>
  <c r="AL73" i="1" s="1"/>
  <c r="AK279" i="1"/>
  <c r="AL279" i="1" s="1"/>
  <c r="AK111" i="1"/>
  <c r="AM111" i="1" s="1"/>
  <c r="AK262" i="1"/>
  <c r="AL262" i="1" s="1"/>
  <c r="AK28" i="1"/>
  <c r="AL28" i="1" s="1"/>
  <c r="AK47" i="1"/>
  <c r="AL47" i="1" s="1"/>
  <c r="AK76" i="1"/>
  <c r="AL76" i="1" s="1"/>
  <c r="AK53" i="1"/>
  <c r="AM53" i="1" s="1"/>
  <c r="AK40" i="1"/>
  <c r="AL40" i="1" s="1"/>
  <c r="AK97" i="1"/>
  <c r="AM97" i="1" s="1"/>
  <c r="AK58" i="1"/>
  <c r="AM58" i="1" s="1"/>
  <c r="AK93" i="1"/>
  <c r="AL93" i="1" s="1"/>
  <c r="AK16" i="1"/>
  <c r="AM16" i="1" s="1"/>
  <c r="AK68" i="1"/>
  <c r="AM68" i="1" s="1"/>
  <c r="AK59" i="1"/>
  <c r="AL59" i="1" s="1"/>
  <c r="AK281" i="1"/>
  <c r="AL281" i="1" s="1"/>
  <c r="AK230" i="1"/>
  <c r="AL230" i="1" s="1"/>
  <c r="AK185" i="1"/>
  <c r="AL185" i="1" s="1"/>
  <c r="AK69" i="1"/>
  <c r="AL69" i="1" s="1"/>
  <c r="AK233" i="1"/>
  <c r="AM233" i="1" s="1"/>
  <c r="AK260" i="1"/>
  <c r="AM260" i="1" s="1"/>
  <c r="AK275" i="1"/>
  <c r="AL275" i="1" s="1"/>
  <c r="AK92" i="1"/>
  <c r="AL92" i="1" s="1"/>
  <c r="AK206" i="1"/>
  <c r="AL206" i="1" s="1"/>
  <c r="AK256" i="1"/>
  <c r="AL256" i="1" s="1"/>
  <c r="AK287" i="1"/>
  <c r="AL287" i="1" s="1"/>
  <c r="AK134" i="1"/>
  <c r="AL134" i="1" s="1"/>
  <c r="AK243" i="1"/>
  <c r="AM243" i="1" s="1"/>
  <c r="AK235" i="1"/>
  <c r="AL235" i="1" s="1"/>
  <c r="AK67" i="1"/>
  <c r="AL67" i="1" s="1"/>
  <c r="AK164" i="1"/>
  <c r="AL164" i="1" s="1"/>
  <c r="AK127" i="1"/>
  <c r="AM127" i="1" s="1"/>
  <c r="AK253" i="1"/>
  <c r="AL253" i="1" s="1"/>
  <c r="AK130" i="1"/>
  <c r="AL130" i="1" s="1"/>
  <c r="AK161" i="1"/>
  <c r="AM161" i="1" s="1"/>
  <c r="AK267" i="1"/>
  <c r="AL267" i="1" s="1"/>
  <c r="AK263" i="1"/>
  <c r="AM263" i="1" s="1"/>
  <c r="AK156" i="1"/>
  <c r="AL156" i="1" s="1"/>
  <c r="AK29" i="1"/>
  <c r="AL29" i="1" s="1"/>
  <c r="AK208" i="1"/>
  <c r="AL208" i="1" s="1"/>
  <c r="AK153" i="1"/>
  <c r="AL153" i="1" s="1"/>
  <c r="AK252" i="1"/>
  <c r="AL252" i="1" s="1"/>
  <c r="AK187" i="1"/>
  <c r="AL187" i="1" s="1"/>
  <c r="AK147" i="1"/>
  <c r="AL147" i="1" s="1"/>
  <c r="AK227" i="1"/>
  <c r="AM227" i="1" s="1"/>
  <c r="AK237" i="1"/>
  <c r="AM237" i="1" s="1"/>
  <c r="AK173" i="1"/>
  <c r="AM173" i="1" s="1"/>
  <c r="AK96" i="1"/>
  <c r="AL96" i="1" s="1"/>
  <c r="AK240" i="1"/>
  <c r="AM240" i="1" s="1"/>
  <c r="AK135" i="1"/>
  <c r="AM135" i="1" s="1"/>
  <c r="AK167" i="1"/>
  <c r="AM167" i="1" s="1"/>
  <c r="AK171" i="1"/>
  <c r="AL171" i="1" s="1"/>
  <c r="AK212" i="1"/>
  <c r="AL212" i="1" s="1"/>
  <c r="AK177" i="1"/>
  <c r="AL177" i="1" s="1"/>
  <c r="AK83" i="1"/>
  <c r="AL83" i="1" s="1"/>
  <c r="AK204" i="1"/>
  <c r="AL204" i="1" s="1"/>
  <c r="AK132" i="1"/>
  <c r="AM132" i="1" s="1"/>
  <c r="AK225" i="1"/>
  <c r="AM225" i="1" s="1"/>
  <c r="AK165" i="1"/>
  <c r="AL165" i="1" s="1"/>
  <c r="AK148" i="1"/>
  <c r="AL148" i="1" s="1"/>
  <c r="AK15" i="1"/>
  <c r="AL15" i="1" s="1"/>
  <c r="AK311" i="1"/>
  <c r="AM311" i="1" s="1"/>
  <c r="AK271" i="1"/>
  <c r="AL271" i="1" s="1"/>
  <c r="AK248" i="1"/>
  <c r="AM248" i="1" s="1"/>
  <c r="AK232" i="1"/>
  <c r="AL232" i="1" s="1"/>
  <c r="AK120" i="1"/>
  <c r="AL120" i="1" s="1"/>
  <c r="AK50" i="1"/>
  <c r="AL50" i="1" s="1"/>
  <c r="AK176" i="1"/>
  <c r="AL176" i="1" s="1"/>
  <c r="AK23" i="1"/>
  <c r="AM23" i="1" s="1"/>
  <c r="AK194" i="1"/>
  <c r="AL194" i="1" s="1"/>
  <c r="AK160" i="1"/>
  <c r="AL160" i="1" s="1"/>
  <c r="AK131" i="1"/>
  <c r="AL131" i="1" s="1"/>
  <c r="AK278" i="1"/>
  <c r="AL278" i="1" s="1"/>
  <c r="AK251" i="1"/>
  <c r="AM251" i="1" s="1"/>
  <c r="AK231" i="1"/>
  <c r="AM231" i="1" s="1"/>
  <c r="AK118" i="1"/>
  <c r="AL118" i="1" s="1"/>
  <c r="AK321" i="1"/>
  <c r="AM321" i="1" s="1"/>
  <c r="AK201" i="1"/>
  <c r="AL201" i="1" s="1"/>
  <c r="AK85" i="1"/>
  <c r="AM85" i="1" s="1"/>
  <c r="AK270" i="1"/>
  <c r="AL270" i="1" s="1"/>
  <c r="AK247" i="1"/>
  <c r="AM247" i="1" s="1"/>
  <c r="AK198" i="1"/>
  <c r="AL198" i="1" s="1"/>
  <c r="AK66" i="1"/>
  <c r="AL66" i="1" s="1"/>
  <c r="AK310" i="1"/>
  <c r="AL310" i="1" s="1"/>
  <c r="AK186" i="1"/>
  <c r="AM186" i="1" s="1"/>
  <c r="AK75" i="1"/>
  <c r="AL75" i="1" s="1"/>
  <c r="AK319" i="1"/>
  <c r="AK274" i="1"/>
  <c r="AL274" i="1" s="1"/>
  <c r="AK255" i="1"/>
  <c r="AM255" i="1" s="1"/>
  <c r="AK239" i="1"/>
  <c r="AL239" i="1" s="1"/>
  <c r="AK190" i="1"/>
  <c r="AM190" i="1" s="1"/>
  <c r="AK114" i="1"/>
  <c r="AL114" i="1" s="1"/>
  <c r="AK223" i="1"/>
  <c r="AL223" i="1" s="1"/>
  <c r="AK210" i="1"/>
  <c r="AL210" i="1" s="1"/>
  <c r="AK175" i="1"/>
  <c r="AL175" i="1" s="1"/>
  <c r="AK128" i="1"/>
  <c r="AK144" i="1"/>
  <c r="AK143" i="1"/>
  <c r="AL62" i="1"/>
  <c r="AL16" i="1"/>
  <c r="AM52" i="1"/>
  <c r="AL193" i="1"/>
  <c r="AM199" i="1"/>
  <c r="AL84" i="1"/>
  <c r="AL182" i="1"/>
  <c r="AM182" i="1"/>
  <c r="AL265" i="1"/>
  <c r="AM312" i="1"/>
  <c r="AL74" i="1"/>
  <c r="AM74" i="1"/>
  <c r="AL250" i="1"/>
  <c r="AM181" i="1"/>
  <c r="AM166" i="1"/>
  <c r="AL145" i="1"/>
  <c r="AM224" i="1"/>
  <c r="AL314" i="1"/>
  <c r="AM314" i="1"/>
  <c r="AL139" i="1"/>
  <c r="AM139" i="1"/>
  <c r="AM56" i="1" l="1"/>
  <c r="AL53" i="1"/>
  <c r="AM27" i="1"/>
  <c r="AM45" i="1"/>
  <c r="AM234" i="1"/>
  <c r="AM90" i="1"/>
  <c r="AM211" i="1"/>
  <c r="AM79" i="1"/>
  <c r="AL273" i="1"/>
  <c r="AM157" i="1"/>
  <c r="AL46" i="1"/>
  <c r="AL161" i="1"/>
  <c r="AM154" i="1"/>
  <c r="AM95" i="1"/>
  <c r="AL167" i="1"/>
  <c r="AM93" i="1"/>
  <c r="AM269" i="1"/>
  <c r="AL58" i="1"/>
  <c r="AM99" i="1"/>
  <c r="AM104" i="1"/>
  <c r="AM280" i="1"/>
  <c r="AL23" i="1"/>
  <c r="AL264" i="1"/>
  <c r="AM129" i="1"/>
  <c r="AM259" i="1"/>
  <c r="AM63" i="1"/>
  <c r="AL97" i="1"/>
  <c r="AL127" i="1"/>
  <c r="AM236" i="1"/>
  <c r="AM286" i="1"/>
  <c r="AL155" i="1"/>
  <c r="AM80" i="1"/>
  <c r="AM147" i="1"/>
  <c r="AM238" i="1"/>
  <c r="AL233" i="1"/>
  <c r="AL128" i="1"/>
  <c r="AM128" i="1"/>
  <c r="AM49" i="1"/>
  <c r="AM98" i="1"/>
  <c r="AL268" i="1"/>
  <c r="AM42" i="1"/>
  <c r="AL217" i="1"/>
  <c r="AM217" i="1"/>
  <c r="AM239" i="1"/>
  <c r="AL213" i="1"/>
  <c r="AM213" i="1"/>
  <c r="AM252" i="1"/>
  <c r="AM35" i="1"/>
  <c r="AM66" i="1"/>
  <c r="AM39" i="1"/>
  <c r="AM220" i="1"/>
  <c r="AL220" i="1"/>
  <c r="AL123" i="1"/>
  <c r="AM123" i="1"/>
  <c r="AL146" i="1"/>
  <c r="AM146" i="1"/>
  <c r="AL216" i="1"/>
  <c r="AM216" i="1"/>
  <c r="AL180" i="1"/>
  <c r="AL81" i="1"/>
  <c r="AL284" i="1"/>
  <c r="AL241" i="1"/>
  <c r="AL218" i="1"/>
  <c r="AM218" i="1"/>
  <c r="AL214" i="1"/>
  <c r="AM214" i="1"/>
  <c r="AM320" i="1"/>
  <c r="AL320" i="1"/>
  <c r="AM197" i="1"/>
  <c r="AL197" i="1"/>
  <c r="AM189" i="1"/>
  <c r="AL82" i="1"/>
  <c r="AL105" i="1"/>
  <c r="AM120" i="1"/>
  <c r="AM277" i="1"/>
  <c r="AM257" i="1"/>
  <c r="AL169" i="1"/>
  <c r="AM201" i="1"/>
  <c r="AM177" i="1"/>
  <c r="AM209" i="1"/>
  <c r="AM77" i="1"/>
  <c r="AL13" i="1"/>
  <c r="AL159" i="1"/>
  <c r="AM266" i="1"/>
  <c r="AM108" i="1"/>
  <c r="AM48" i="1"/>
  <c r="AM47" i="1"/>
  <c r="AL55" i="1"/>
  <c r="AM103" i="1"/>
  <c r="AM133" i="1"/>
  <c r="AM170" i="1"/>
  <c r="AL60" i="1"/>
  <c r="AM61" i="1"/>
  <c r="AM168" i="1"/>
  <c r="AM64" i="1"/>
  <c r="AM24" i="1"/>
  <c r="AM244" i="1"/>
  <c r="AM71" i="1"/>
  <c r="AM113" i="1"/>
  <c r="AM33" i="1"/>
  <c r="AL321" i="1"/>
  <c r="AM72" i="1"/>
  <c r="AL100" i="1"/>
  <c r="AL205" i="1"/>
  <c r="AL222" i="1"/>
  <c r="AM158" i="1"/>
  <c r="AM246" i="1"/>
  <c r="AM151" i="1"/>
  <c r="AL225" i="1"/>
  <c r="AL243" i="1"/>
  <c r="AM70" i="1"/>
  <c r="AM191" i="1"/>
  <c r="AM184" i="1"/>
  <c r="AL200" i="1"/>
  <c r="AL89" i="1"/>
  <c r="AL188" i="1"/>
  <c r="AL285" i="1"/>
  <c r="AM253" i="1"/>
  <c r="AM183" i="1"/>
  <c r="AM194" i="1"/>
  <c r="AL247" i="1"/>
  <c r="AL41" i="1"/>
  <c r="AM212" i="1"/>
  <c r="AM156" i="1"/>
  <c r="AL311" i="1"/>
  <c r="AL309" i="1"/>
  <c r="AM162" i="1"/>
  <c r="AM230" i="1"/>
  <c r="AM178" i="1"/>
  <c r="AL34" i="1"/>
  <c r="AM94" i="1"/>
  <c r="AM65" i="1"/>
  <c r="AM235" i="1"/>
  <c r="AL237" i="1"/>
  <c r="AM287" i="1"/>
  <c r="AM275" i="1"/>
  <c r="AL254" i="1"/>
  <c r="AM32" i="1"/>
  <c r="AM22" i="1"/>
  <c r="AL260" i="1"/>
  <c r="AM115" i="1"/>
  <c r="AL132" i="1"/>
  <c r="AL17" i="1"/>
  <c r="AL251" i="1"/>
  <c r="AM91" i="1"/>
  <c r="AL57" i="1"/>
  <c r="AM192" i="1"/>
  <c r="AM36" i="1"/>
  <c r="AM313" i="1"/>
  <c r="AM242" i="1"/>
  <c r="AM28" i="1"/>
  <c r="AM153" i="1"/>
  <c r="AL135" i="1"/>
  <c r="AM174" i="1"/>
  <c r="AM130" i="1"/>
  <c r="AM140" i="1"/>
  <c r="AM14" i="1"/>
  <c r="AL255" i="1"/>
  <c r="AM232" i="1"/>
  <c r="AL227" i="1"/>
  <c r="AL116" i="1"/>
  <c r="AL78" i="1"/>
  <c r="AM40" i="1"/>
  <c r="AM245" i="1"/>
  <c r="AL172" i="1"/>
  <c r="AM258" i="1"/>
  <c r="AM163" i="1"/>
  <c r="AL111" i="1"/>
  <c r="AM206" i="1"/>
  <c r="AL173" i="1"/>
  <c r="AM15" i="1"/>
  <c r="AM112" i="1"/>
  <c r="AM272" i="1"/>
  <c r="AM152" i="1"/>
  <c r="AM256" i="1"/>
  <c r="AM75" i="1"/>
  <c r="AM86" i="1"/>
  <c r="AM276" i="1"/>
  <c r="AL186" i="1"/>
  <c r="AM73" i="1"/>
  <c r="AM165" i="1"/>
  <c r="AL202" i="1"/>
  <c r="AM150" i="1"/>
  <c r="AM88" i="1"/>
  <c r="AM92" i="1"/>
  <c r="AM54" i="1"/>
  <c r="AL54" i="1"/>
  <c r="AM279" i="1"/>
  <c r="AM126" i="1"/>
  <c r="AM51" i="1"/>
  <c r="AL51" i="1"/>
  <c r="AM198" i="1"/>
  <c r="AL68" i="1"/>
  <c r="AM25" i="1"/>
  <c r="AM134" i="1"/>
  <c r="AM187" i="1"/>
  <c r="AM261" i="1"/>
  <c r="AM210" i="1"/>
  <c r="AM50" i="1"/>
  <c r="AM281" i="1"/>
  <c r="AM67" i="1"/>
  <c r="AM164" i="1"/>
  <c r="AM38" i="1"/>
  <c r="AM37" i="1"/>
  <c r="AL85" i="1"/>
  <c r="AM69" i="1"/>
  <c r="AM59" i="1"/>
  <c r="AM249" i="1"/>
  <c r="AM208" i="1"/>
  <c r="AM262" i="1"/>
  <c r="AM87" i="1"/>
  <c r="AM76" i="1"/>
  <c r="AM171" i="1"/>
  <c r="AM195" i="1"/>
  <c r="AM179" i="1"/>
  <c r="AM185" i="1"/>
  <c r="AL263" i="1"/>
  <c r="AL240" i="1"/>
  <c r="AM271" i="1"/>
  <c r="AM160" i="1"/>
  <c r="AM96" i="1"/>
  <c r="AM267" i="1"/>
  <c r="AM29" i="1"/>
  <c r="AL231" i="1"/>
  <c r="AM278" i="1"/>
  <c r="AM270" i="1"/>
  <c r="AM83" i="1"/>
  <c r="AL248" i="1"/>
  <c r="AM118" i="1"/>
  <c r="AM274" i="1"/>
  <c r="AM310" i="1"/>
  <c r="AM131" i="1"/>
  <c r="AM148" i="1"/>
  <c r="AM176" i="1"/>
  <c r="AM204" i="1"/>
  <c r="AM114" i="1"/>
  <c r="AM223" i="1"/>
  <c r="AL319" i="1"/>
  <c r="AM319" i="1"/>
  <c r="AL190" i="1"/>
  <c r="AL144" i="1"/>
  <c r="AM144" i="1"/>
  <c r="AM175" i="1"/>
  <c r="AL143" i="1"/>
  <c r="AM143" i="1"/>
  <c r="AK322" i="1"/>
  <c r="AM322" i="1" l="1"/>
  <c r="AL322" i="1"/>
</calcChain>
</file>

<file path=xl/sharedStrings.xml><?xml version="1.0" encoding="utf-8"?>
<sst xmlns="http://schemas.openxmlformats.org/spreadsheetml/2006/main" count="1700" uniqueCount="249">
  <si>
    <t>Defects</t>
  </si>
  <si>
    <t>MH Rating</t>
  </si>
  <si>
    <t>Mean Pipe Score</t>
  </si>
  <si>
    <t>MH Ratings Index</t>
  </si>
  <si>
    <t>ICG</t>
  </si>
  <si>
    <t>Setup</t>
  </si>
  <si>
    <t>Material</t>
  </si>
  <si>
    <t>Location</t>
  </si>
  <si>
    <t>ST Quick Rating</t>
  </si>
  <si>
    <t>OM Quick Rating</t>
  </si>
  <si>
    <t>Overall Quick Rating</t>
  </si>
  <si>
    <t>Highest Grade for Type</t>
  </si>
  <si>
    <t>Number of Occurances</t>
  </si>
  <si>
    <t>Second Highest Drade for Type</t>
  </si>
  <si>
    <t>Concatination</t>
  </si>
  <si>
    <t>Probability of Failure (PoF)</t>
  </si>
  <si>
    <t>Consequence of Fsilure (CoF)</t>
  </si>
  <si>
    <t>Business Risk</t>
  </si>
  <si>
    <t>PACP Quick Rating</t>
  </si>
  <si>
    <t>Struct</t>
  </si>
  <si>
    <t>O &amp; M</t>
  </si>
  <si>
    <t>Overall</t>
  </si>
  <si>
    <t>Structural Quick Rating</t>
  </si>
  <si>
    <t>O &amp; M Quick Ratimg</t>
  </si>
  <si>
    <t>10-14</t>
  </si>
  <si>
    <t>A</t>
  </si>
  <si>
    <t>15-19</t>
  </si>
  <si>
    <t>B</t>
  </si>
  <si>
    <t>20-24</t>
  </si>
  <si>
    <t>C</t>
  </si>
  <si>
    <t>25-29</t>
  </si>
  <si>
    <t>D</t>
  </si>
  <si>
    <t>30-24</t>
  </si>
  <si>
    <t>E</t>
  </si>
  <si>
    <t>35-39</t>
  </si>
  <si>
    <t>F</t>
  </si>
  <si>
    <t>40-44</t>
  </si>
  <si>
    <t>G</t>
  </si>
  <si>
    <t>45-49</t>
  </si>
  <si>
    <t>H</t>
  </si>
  <si>
    <t>50-54</t>
  </si>
  <si>
    <t>I</t>
  </si>
  <si>
    <t>55-59</t>
  </si>
  <si>
    <t>J</t>
  </si>
  <si>
    <t>60-64</t>
  </si>
  <si>
    <t>K</t>
  </si>
  <si>
    <t>65-69</t>
  </si>
  <si>
    <t>L</t>
  </si>
  <si>
    <t>70-74</t>
  </si>
  <si>
    <t>M</t>
  </si>
  <si>
    <t>75-79</t>
  </si>
  <si>
    <t>N</t>
  </si>
  <si>
    <t>80-84</t>
  </si>
  <si>
    <t>O</t>
  </si>
  <si>
    <t>85-89</t>
  </si>
  <si>
    <t>P</t>
  </si>
  <si>
    <t>90-94</t>
  </si>
  <si>
    <t>Q</t>
  </si>
  <si>
    <t>95-99</t>
  </si>
  <si>
    <t>R</t>
  </si>
  <si>
    <t>100-104</t>
  </si>
  <si>
    <t>S</t>
  </si>
  <si>
    <t>105-109</t>
  </si>
  <si>
    <t>T</t>
  </si>
  <si>
    <t>110-114</t>
  </si>
  <si>
    <t>U</t>
  </si>
  <si>
    <t>115-119</t>
  </si>
  <si>
    <t>V</t>
  </si>
  <si>
    <t>120-124</t>
  </si>
  <si>
    <t>W</t>
  </si>
  <si>
    <t>125-129</t>
  </si>
  <si>
    <t>X</t>
  </si>
  <si>
    <t>130-134</t>
  </si>
  <si>
    <t>Y</t>
  </si>
  <si>
    <t>135-139</t>
  </si>
  <si>
    <t>Z</t>
  </si>
  <si>
    <r>
      <rPr>
        <sz val="10"/>
        <rFont val="Arial"/>
        <family val="2"/>
      </rPr>
      <t>1A00</t>
    </r>
  </si>
  <si>
    <r>
      <rPr>
        <sz val="10"/>
        <rFont val="Arial"/>
        <family val="2"/>
      </rPr>
      <t>311A</t>
    </r>
  </si>
  <si>
    <r>
      <rPr>
        <sz val="10"/>
        <rFont val="Arial"/>
        <family val="2"/>
      </rPr>
      <t>N21</t>
    </r>
  </si>
  <si>
    <r>
      <rPr>
        <sz val="10"/>
        <rFont val="Arial"/>
        <family val="2"/>
      </rPr>
      <t>38A</t>
    </r>
  </si>
  <si>
    <r>
      <rPr>
        <sz val="10"/>
        <rFont val="Arial"/>
        <family val="2"/>
      </rPr>
      <t>1B00</t>
    </r>
  </si>
  <si>
    <r>
      <rPr>
        <sz val="10"/>
        <rFont val="Arial"/>
        <family val="2"/>
      </rPr>
      <t>211A</t>
    </r>
  </si>
  <si>
    <r>
      <rPr>
        <sz val="10"/>
        <rFont val="Arial"/>
        <family val="2"/>
      </rPr>
      <t>N141</t>
    </r>
  </si>
  <si>
    <r>
      <rPr>
        <sz val="10"/>
        <rFont val="Arial"/>
        <family val="2"/>
      </rPr>
      <t>N135</t>
    </r>
  </si>
  <si>
    <r>
      <rPr>
        <sz val="10"/>
        <rFont val="Arial"/>
        <family val="2"/>
      </rPr>
      <t>N59</t>
    </r>
  </si>
  <si>
    <r>
      <rPr>
        <sz val="10"/>
        <rFont val="Arial"/>
        <family val="2"/>
      </rPr>
      <t>321A</t>
    </r>
  </si>
  <si>
    <r>
      <rPr>
        <sz val="10"/>
        <rFont val="Arial"/>
        <family val="2"/>
      </rPr>
      <t>N237</t>
    </r>
  </si>
  <si>
    <r>
      <rPr>
        <sz val="10"/>
        <rFont val="Arial"/>
        <family val="2"/>
      </rPr>
      <t>N87</t>
    </r>
  </si>
  <si>
    <r>
      <rPr>
        <sz val="10"/>
        <rFont val="Arial"/>
        <family val="2"/>
      </rPr>
      <t>N235</t>
    </r>
  </si>
  <si>
    <r>
      <rPr>
        <sz val="10"/>
        <rFont val="Arial"/>
        <family val="2"/>
      </rPr>
      <t>N197</t>
    </r>
  </si>
  <si>
    <r>
      <rPr>
        <sz val="10"/>
        <rFont val="Arial"/>
        <family val="2"/>
      </rPr>
      <t>N115</t>
    </r>
  </si>
  <si>
    <t>MR</t>
  </si>
  <si>
    <t>Adustment from scale of 6 to scale of 5</t>
  </si>
  <si>
    <t>Carney's</t>
  </si>
  <si>
    <t>S Howell St</t>
  </si>
  <si>
    <t>Brentwood Easement</t>
  </si>
  <si>
    <t>Vacated Mower Rd Easement</t>
  </si>
  <si>
    <t>Vacated Webster St Easement</t>
  </si>
  <si>
    <t>Livingston St Easement</t>
  </si>
  <si>
    <t>10A</t>
  </si>
  <si>
    <t>E Main St.</t>
  </si>
  <si>
    <t>MM</t>
  </si>
  <si>
    <t>201-A</t>
  </si>
  <si>
    <t>Webster St</t>
  </si>
  <si>
    <t>Marion St Easement</t>
  </si>
  <si>
    <t>Hamburg St.</t>
  </si>
  <si>
    <t>W Depot St.</t>
  </si>
  <si>
    <t>205-A</t>
  </si>
  <si>
    <t>0.00   0</t>
  </si>
  <si>
    <t>1.00   0</t>
  </si>
  <si>
    <t>0.90   0</t>
  </si>
  <si>
    <t>1.90   0</t>
  </si>
  <si>
    <t>3.60   0</t>
  </si>
  <si>
    <t>1.30   0</t>
  </si>
  <si>
    <t>1.20   0</t>
  </si>
  <si>
    <t>1.70   0</t>
  </si>
  <si>
    <t>0.80   0</t>
  </si>
  <si>
    <t>7.50   0</t>
  </si>
  <si>
    <t>2.40   0</t>
  </si>
  <si>
    <t>2.80   0</t>
  </si>
  <si>
    <t>1.10   0</t>
  </si>
  <si>
    <t>0.60   0</t>
  </si>
  <si>
    <t>3.20   0</t>
  </si>
  <si>
    <t>11.40   0</t>
  </si>
  <si>
    <t>1.60   0</t>
  </si>
  <si>
    <t>3.50   0</t>
  </si>
  <si>
    <t>4.40   0</t>
  </si>
  <si>
    <t>0.50   0</t>
  </si>
  <si>
    <t>0.30   0</t>
  </si>
  <si>
    <t>2.70   0</t>
  </si>
  <si>
    <t>7.00   0</t>
  </si>
  <si>
    <t>2.60   0</t>
  </si>
  <si>
    <t>1.40   0</t>
  </si>
  <si>
    <t>0.40   0</t>
  </si>
  <si>
    <t>0.70   0</t>
  </si>
  <si>
    <t>4.60   0</t>
  </si>
  <si>
    <t>2.20   0</t>
  </si>
  <si>
    <t>4.20   0</t>
  </si>
  <si>
    <t>3.30   0</t>
  </si>
  <si>
    <t>2.00   0</t>
  </si>
  <si>
    <t>O&amp;M</t>
  </si>
  <si>
    <t>5.50   0</t>
  </si>
  <si>
    <t>1.50   0</t>
  </si>
  <si>
    <t>5.00   0</t>
  </si>
  <si>
    <t>1.80   0</t>
  </si>
  <si>
    <t>5.70   0</t>
  </si>
  <si>
    <t>7.80   0</t>
  </si>
  <si>
    <t>0.20   0</t>
  </si>
  <si>
    <t>6.20   0</t>
  </si>
  <si>
    <t>2.90   0</t>
  </si>
  <si>
    <t>4.30   0</t>
  </si>
  <si>
    <t>4.00   0</t>
  </si>
  <si>
    <t>Structural</t>
  </si>
  <si>
    <t>Diameter (inches)</t>
  </si>
  <si>
    <t>Original Cost</t>
  </si>
  <si>
    <t>Replacement Cost</t>
  </si>
  <si>
    <t>Year Installed</t>
  </si>
  <si>
    <t>Remaining Useful Life in Years</t>
  </si>
  <si>
    <t>Current Year</t>
  </si>
  <si>
    <t>Column1</t>
  </si>
  <si>
    <t>Column2</t>
  </si>
  <si>
    <t>Year</t>
  </si>
  <si>
    <t>Annual Inflation</t>
  </si>
  <si>
    <t>Useful Life in Years</t>
  </si>
  <si>
    <t>Precast</t>
  </si>
  <si>
    <t>Block</t>
  </si>
  <si>
    <t>Septic</t>
  </si>
  <si>
    <t>MANHOLE ASSET</t>
  </si>
  <si>
    <t>ASSET CONDITION</t>
  </si>
  <si>
    <t>BUSINESS RISK</t>
  </si>
  <si>
    <t>FINANCIALS</t>
  </si>
  <si>
    <t>Replacement Year Cost (3% Inflation Rate)</t>
  </si>
  <si>
    <t>Legend</t>
  </si>
  <si>
    <t>Not Televised</t>
  </si>
  <si>
    <t>Not Critical (Business Risk 1 to 8)</t>
  </si>
  <si>
    <t>Important but not Critical (Business Risk 8 to 16)</t>
  </si>
  <si>
    <t>Critical (Business Risk 16 and Greater)</t>
  </si>
  <si>
    <t>Business Risk 0-8</t>
  </si>
  <si>
    <t>Business Risk 8-16</t>
  </si>
  <si>
    <t>Business Risk 16-25</t>
  </si>
  <si>
    <t>1241 E M-36</t>
  </si>
  <si>
    <t>1211, 1225, 1245 E M-36</t>
  </si>
  <si>
    <t>1245 E M-36</t>
  </si>
  <si>
    <t>Asset Doesn't Exist</t>
  </si>
  <si>
    <t>1230 E M36 - Wendy's MM</t>
  </si>
  <si>
    <t>140 W Main Alley Easement</t>
  </si>
  <si>
    <t>131 N Mill St Alley Easement</t>
  </si>
  <si>
    <t>SW Quad Mower/Howell</t>
  </si>
  <si>
    <t>1295 E M-36</t>
  </si>
  <si>
    <t>1295 E M-36 </t>
  </si>
  <si>
    <t>1278 E M36 Taco Bell MM</t>
  </si>
  <si>
    <t>LS5 Wetwell</t>
  </si>
  <si>
    <t>Private Manhole</t>
  </si>
  <si>
    <t>Manhole Reference (MHR)</t>
  </si>
  <si>
    <t>See MHR 130</t>
  </si>
  <si>
    <t>See MHR 131</t>
  </si>
  <si>
    <t>See MHR 133</t>
  </si>
  <si>
    <t>See MHR 110</t>
  </si>
  <si>
    <t>Total</t>
  </si>
  <si>
    <t>MHR Count</t>
  </si>
  <si>
    <t>Presenr Value</t>
  </si>
  <si>
    <t>See MHR 127</t>
  </si>
  <si>
    <t>Assumed Probability of Failure</t>
  </si>
  <si>
    <t>Overall Quick Rtg</t>
  </si>
  <si>
    <t>Livingston St.</t>
  </si>
  <si>
    <t>Kirkland Ct.</t>
  </si>
  <si>
    <t>William St.</t>
  </si>
  <si>
    <t>Unadilla St.</t>
  </si>
  <si>
    <t>Magic St.</t>
  </si>
  <si>
    <t>Webb St.</t>
  </si>
  <si>
    <t>Pond St.</t>
  </si>
  <si>
    <t>Coleman St.</t>
  </si>
  <si>
    <t>Haze St.</t>
  </si>
  <si>
    <t>Rose St.</t>
  </si>
  <si>
    <t>Reeves St.</t>
  </si>
  <si>
    <t>Webster St.</t>
  </si>
  <si>
    <t>Coyote Ct.</t>
  </si>
  <si>
    <t>Depot St.</t>
  </si>
  <si>
    <t>N Dexter</t>
  </si>
  <si>
    <t>Turtle Trce</t>
  </si>
  <si>
    <t>Blue Bird Ln</t>
  </si>
  <si>
    <t>Cricket Xing</t>
  </si>
  <si>
    <t>Turtle Trce.</t>
  </si>
  <si>
    <t>Mill St.</t>
  </si>
  <si>
    <t>Howell St.</t>
  </si>
  <si>
    <t>Pearl St.</t>
  </si>
  <si>
    <t>Mower Rd.</t>
  </si>
  <si>
    <t>Portage St.</t>
  </si>
  <si>
    <t>Knollwood Dr.</t>
  </si>
  <si>
    <t>Cattail Ln</t>
  </si>
  <si>
    <t>Town Trl</t>
  </si>
  <si>
    <t>Town Tr.</t>
  </si>
  <si>
    <t>Town Trail</t>
  </si>
  <si>
    <t>Putnam St.</t>
  </si>
  <si>
    <t>Dexter St.</t>
  </si>
  <si>
    <t>Portage Lane</t>
  </si>
  <si>
    <t>Vincent St.</t>
  </si>
  <si>
    <t>Dexter</t>
  </si>
  <si>
    <t>Brentwood St.</t>
  </si>
  <si>
    <t>Pumpkin Ln.</t>
  </si>
  <si>
    <t>Pumpkin Ln</t>
  </si>
  <si>
    <t>Elizabeth Dr.</t>
  </si>
  <si>
    <t>Starfield Dr.</t>
  </si>
  <si>
    <t>Honeycomb Ct.</t>
  </si>
  <si>
    <t>Lee St.</t>
  </si>
  <si>
    <t>Joan St</t>
  </si>
  <si>
    <t>Barbara St.</t>
  </si>
  <si>
    <t>Pumpkin Lane</t>
  </si>
  <si>
    <t>Marion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</si>
</sst>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"/>
    <numFmt numFmtId="165" formatCode="?0.0"/>
    <numFmt numFmtId="166" formatCode="0.0"/>
  </numFmts>
  <fonts count="14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color rgb="FF000000"/>
      <name val="Arial Narrow"/>
      <family val="2"/>
    </font>
    <font>
      <b/>
      <sz val="10"/>
      <color theme="4" tint="-0.499984740745262"/>
      <name val="Arial Narrow"/>
      <family val="2"/>
    </font>
    <font>
      <b/>
      <sz val="10"/>
      <color rgb="FF000000"/>
      <name val="Arial Narrow"/>
      <family val="2"/>
    </font>
    <font>
      <sz val="10"/>
      <color theme="4" tint="-0.499984740745262"/>
      <name val="Arial Narrow"/>
      <family val="2"/>
    </font>
    <font>
      <sz val="10"/>
      <name val="Arial Narrow"/>
      <family val="2"/>
    </font>
    <font>
      <b/>
      <sz val="12"/>
      <color theme="4" tint="-0.499984740745262"/>
      <name val="Arial Narrow"/>
      <family val="2"/>
    </font>
    <font>
      <b/>
      <sz val="12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ED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hair">
        <color rgb="FF4F82BD"/>
      </right>
      <top style="medium">
        <color theme="4" tint="-0.499984740745262"/>
      </top>
      <bottom style="hair">
        <color rgb="FF4F82BD"/>
      </bottom>
      <diagonal/>
    </border>
    <border>
      <left style="hair">
        <color rgb="FF4F82BD"/>
      </left>
      <right style="hair">
        <color rgb="FF4F82BD"/>
      </right>
      <top style="medium">
        <color theme="4" tint="-0.499984740745262"/>
      </top>
      <bottom style="hair">
        <color rgb="FF4F82BD"/>
      </bottom>
      <diagonal/>
    </border>
    <border>
      <left style="hair">
        <color rgb="FF4F82BD"/>
      </left>
      <right style="medium">
        <color theme="4" tint="-0.499984740745262"/>
      </right>
      <top style="medium">
        <color theme="4" tint="-0.499984740745262"/>
      </top>
      <bottom style="hair">
        <color rgb="FF4F82BD"/>
      </bottom>
      <diagonal/>
    </border>
    <border>
      <left style="medium">
        <color theme="4" tint="-0.499984740745262"/>
      </left>
      <right style="hair">
        <color rgb="FF4F82BD"/>
      </right>
      <top style="hair">
        <color rgb="FF4F82BD"/>
      </top>
      <bottom style="hair">
        <color rgb="FF4F82BD"/>
      </bottom>
      <diagonal/>
    </border>
    <border>
      <left style="hair">
        <color rgb="FF4F82BD"/>
      </left>
      <right style="hair">
        <color rgb="FF4F82BD"/>
      </right>
      <top style="hair">
        <color rgb="FF4F82BD"/>
      </top>
      <bottom style="hair">
        <color rgb="FF4F82BD"/>
      </bottom>
      <diagonal/>
    </border>
    <border>
      <left style="hair">
        <color rgb="FF4F82BD"/>
      </left>
      <right style="medium">
        <color theme="4" tint="-0.499984740745262"/>
      </right>
      <top style="hair">
        <color rgb="FF4F82BD"/>
      </top>
      <bottom style="hair">
        <color rgb="FF4F82BD"/>
      </bottom>
      <diagonal/>
    </border>
    <border>
      <left style="medium">
        <color theme="4" tint="-0.499984740745262"/>
      </left>
      <right style="hair">
        <color rgb="FF4F82BD"/>
      </right>
      <top style="hair">
        <color rgb="FF4F82BD"/>
      </top>
      <bottom style="medium">
        <color theme="4" tint="-0.499984740745262"/>
      </bottom>
      <diagonal/>
    </border>
    <border>
      <left style="hair">
        <color rgb="FF4F82BD"/>
      </left>
      <right style="hair">
        <color rgb="FF4F82BD"/>
      </right>
      <top style="hair">
        <color rgb="FF4F82BD"/>
      </top>
      <bottom style="medium">
        <color theme="4" tint="-0.499984740745262"/>
      </bottom>
      <diagonal/>
    </border>
    <border>
      <left style="hair">
        <color rgb="FF4F82BD"/>
      </left>
      <right style="medium">
        <color theme="4" tint="-0.499984740745262"/>
      </right>
      <top style="hair">
        <color rgb="FF4F82BD"/>
      </top>
      <bottom style="medium">
        <color theme="4" tint="-0.499984740745262"/>
      </bottom>
      <diagonal/>
    </border>
    <border>
      <left style="hair">
        <color rgb="FF4F82BD"/>
      </left>
      <right/>
      <top style="hair">
        <color rgb="FF4F82BD"/>
      </top>
      <bottom style="hair">
        <color rgb="FF4F82BD"/>
      </bottom>
      <diagonal/>
    </border>
    <border>
      <left/>
      <right/>
      <top style="hair">
        <color rgb="FF4F82BD"/>
      </top>
      <bottom style="hair">
        <color rgb="FF4F82BD"/>
      </bottom>
      <diagonal/>
    </border>
    <border>
      <left/>
      <right style="hair">
        <color rgb="FF4F82BD"/>
      </right>
      <top style="hair">
        <color rgb="FF4F82BD"/>
      </top>
      <bottom style="hair">
        <color rgb="FF4F82BD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9">
    <xf numFmtId="0" fontId="0" fillId="0" borderId="0" xfId="0" applyAlignment="1">
      <alignment horizontal="left" vertical="top"/>
    </xf>
    <xf numFmtId="0" fontId="2" fillId="0" borderId="0" xfId="1"/>
    <xf numFmtId="0" fontId="3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49" fontId="2" fillId="0" borderId="0" xfId="1" applyNumberFormat="1"/>
    <xf numFmtId="0" fontId="2" fillId="0" borderId="0" xfId="1" applyAlignment="1">
      <alignment horizontal="center"/>
    </xf>
    <xf numFmtId="1" fontId="4" fillId="0" borderId="0" xfId="0" applyNumberFormat="1" applyFont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66" fontId="7" fillId="7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textRotation="90" wrapText="1"/>
    </xf>
    <xf numFmtId="0" fontId="7" fillId="0" borderId="13" xfId="0" applyFont="1" applyBorder="1" applyAlignment="1">
      <alignment horizontal="center" textRotation="90"/>
    </xf>
    <xf numFmtId="0" fontId="11" fillId="0" borderId="5" xfId="0" applyFont="1" applyBorder="1" applyAlignment="1">
      <alignment horizontal="center" textRotation="90"/>
    </xf>
    <xf numFmtId="1" fontId="11" fillId="0" borderId="6" xfId="0" applyNumberFormat="1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44" fontId="7" fillId="3" borderId="5" xfId="0" applyNumberFormat="1" applyFont="1" applyFill="1" applyBorder="1" applyAlignment="1">
      <alignment horizontal="center"/>
    </xf>
    <xf numFmtId="44" fontId="7" fillId="3" borderId="6" xfId="0" applyNumberFormat="1" applyFont="1" applyFill="1" applyBorder="1" applyAlignment="1">
      <alignment horizontal="center"/>
    </xf>
    <xf numFmtId="44" fontId="11" fillId="3" borderId="6" xfId="0" applyNumberFormat="1" applyFont="1" applyFill="1" applyBorder="1" applyAlignment="1">
      <alignment horizontal="center" wrapText="1"/>
    </xf>
    <xf numFmtId="44" fontId="7" fillId="3" borderId="7" xfId="0" applyNumberFormat="1" applyFont="1" applyFill="1" applyBorder="1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7" fillId="3" borderId="8" xfId="0" applyNumberFormat="1" applyFont="1" applyFill="1" applyBorder="1" applyAlignment="1">
      <alignment horizontal="center"/>
    </xf>
    <xf numFmtId="44" fontId="7" fillId="3" borderId="0" xfId="0" applyNumberFormat="1" applyFont="1" applyFill="1" applyAlignment="1">
      <alignment horizontal="center"/>
    </xf>
    <xf numFmtId="44" fontId="11" fillId="3" borderId="0" xfId="0" applyNumberFormat="1" applyFont="1" applyFill="1" applyAlignment="1">
      <alignment horizontal="center" wrapText="1"/>
    </xf>
    <xf numFmtId="44" fontId="7" fillId="3" borderId="9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7" fillId="0" borderId="0" xfId="0" applyNumberFormat="1" applyFont="1"/>
    <xf numFmtId="44" fontId="7" fillId="0" borderId="8" xfId="0" applyNumberFormat="1" applyFont="1" applyBorder="1" applyAlignment="1">
      <alignment horizontal="center"/>
    </xf>
    <xf numFmtId="44" fontId="11" fillId="0" borderId="0" xfId="0" applyNumberFormat="1" applyFont="1" applyAlignment="1">
      <alignment horizontal="center" wrapText="1"/>
    </xf>
    <xf numFmtId="44" fontId="7" fillId="0" borderId="9" xfId="0" applyNumberFormat="1" applyFont="1" applyBorder="1" applyAlignment="1">
      <alignment horizontal="center"/>
    </xf>
    <xf numFmtId="44" fontId="7" fillId="2" borderId="8" xfId="0" applyNumberFormat="1" applyFont="1" applyFill="1" applyBorder="1" applyAlignment="1">
      <alignment horizontal="center"/>
    </xf>
    <xf numFmtId="44" fontId="7" fillId="2" borderId="0" xfId="0" applyNumberFormat="1" applyFont="1" applyFill="1" applyAlignment="1">
      <alignment horizontal="center"/>
    </xf>
    <xf numFmtId="44" fontId="11" fillId="2" borderId="0" xfId="0" applyNumberFormat="1" applyFont="1" applyFill="1" applyAlignment="1">
      <alignment horizontal="center" wrapText="1"/>
    </xf>
    <xf numFmtId="44" fontId="7" fillId="2" borderId="9" xfId="0" applyNumberFormat="1" applyFont="1" applyFill="1" applyBorder="1" applyAlignment="1">
      <alignment horizontal="center"/>
    </xf>
    <xf numFmtId="44" fontId="7" fillId="3" borderId="10" xfId="0" applyNumberFormat="1" applyFont="1" applyFill="1" applyBorder="1" applyAlignment="1">
      <alignment horizontal="center"/>
    </xf>
    <xf numFmtId="44" fontId="7" fillId="3" borderId="11" xfId="0" applyNumberFormat="1" applyFont="1" applyFill="1" applyBorder="1" applyAlignment="1">
      <alignment horizontal="center"/>
    </xf>
    <xf numFmtId="44" fontId="11" fillId="3" borderId="11" xfId="0" applyNumberFormat="1" applyFont="1" applyFill="1" applyBorder="1" applyAlignment="1">
      <alignment horizontal="center" wrapText="1"/>
    </xf>
    <xf numFmtId="44" fontId="7" fillId="3" borderId="12" xfId="0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1" fontId="7" fillId="0" borderId="0" xfId="0" applyNumberFormat="1" applyFont="1" applyAlignment="1">
      <alignment horizontal="center" shrinkToFit="1"/>
    </xf>
    <xf numFmtId="1" fontId="7" fillId="0" borderId="0" xfId="0" applyNumberFormat="1" applyFont="1" applyAlignment="1">
      <alignment shrinkToFit="1"/>
    </xf>
    <xf numFmtId="0" fontId="7" fillId="5" borderId="13" xfId="0" applyFont="1" applyFill="1" applyBorder="1" applyAlignment="1">
      <alignment horizontal="center"/>
    </xf>
    <xf numFmtId="164" fontId="7" fillId="0" borderId="0" xfId="0" applyNumberFormat="1" applyFont="1" applyAlignment="1">
      <alignment shrinkToFit="1"/>
    </xf>
    <xf numFmtId="165" fontId="7" fillId="0" borderId="0" xfId="0" applyNumberFormat="1" applyFont="1" applyAlignment="1">
      <alignment horizontal="center"/>
    </xf>
    <xf numFmtId="44" fontId="7" fillId="9" borderId="8" xfId="0" applyNumberFormat="1" applyFont="1" applyFill="1" applyBorder="1" applyAlignment="1">
      <alignment horizontal="center"/>
    </xf>
    <xf numFmtId="44" fontId="7" fillId="9" borderId="0" xfId="0" applyNumberFormat="1" applyFont="1" applyFill="1" applyAlignment="1">
      <alignment horizontal="center"/>
    </xf>
    <xf numFmtId="44" fontId="11" fillId="9" borderId="0" xfId="0" applyNumberFormat="1" applyFont="1" applyFill="1" applyAlignment="1">
      <alignment horizontal="center" wrapText="1"/>
    </xf>
    <xf numFmtId="44" fontId="7" fillId="9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textRotation="90"/>
    </xf>
    <xf numFmtId="2" fontId="7" fillId="0" borderId="0" xfId="0" applyNumberFormat="1" applyFont="1" applyAlignment="1">
      <alignment horizontal="center"/>
    </xf>
    <xf numFmtId="0" fontId="10" fillId="0" borderId="22" xfId="0" applyFont="1" applyBorder="1" applyAlignment="1">
      <alignment horizontal="center" textRotation="90" wrapText="1"/>
    </xf>
    <xf numFmtId="0" fontId="10" fillId="0" borderId="23" xfId="0" applyFont="1" applyBorder="1" applyAlignment="1">
      <alignment horizontal="center" textRotation="90" wrapText="1"/>
    </xf>
    <xf numFmtId="0" fontId="10" fillId="0" borderId="23" xfId="0" applyFont="1" applyBorder="1" applyAlignment="1">
      <alignment horizontal="center" textRotation="90"/>
    </xf>
    <xf numFmtId="0" fontId="10" fillId="0" borderId="24" xfId="0" applyFont="1" applyBorder="1" applyAlignment="1">
      <alignment horizontal="center" textRotation="90"/>
    </xf>
    <xf numFmtId="1" fontId="7" fillId="3" borderId="22" xfId="0" applyNumberFormat="1" applyFont="1" applyFill="1" applyBorder="1" applyAlignment="1">
      <alignment horizontal="center" shrinkToFit="1"/>
    </xf>
    <xf numFmtId="1" fontId="7" fillId="3" borderId="23" xfId="0" applyNumberFormat="1" applyFont="1" applyFill="1" applyBorder="1" applyAlignment="1">
      <alignment horizontal="center" shrinkToFit="1"/>
    </xf>
    <xf numFmtId="0" fontId="11" fillId="3" borderId="23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1" fontId="7" fillId="9" borderId="22" xfId="0" applyNumberFormat="1" applyFont="1" applyFill="1" applyBorder="1" applyAlignment="1">
      <alignment horizontal="center" shrinkToFit="1"/>
    </xf>
    <xf numFmtId="1" fontId="7" fillId="9" borderId="23" xfId="0" applyNumberFormat="1" applyFont="1" applyFill="1" applyBorder="1" applyAlignment="1">
      <alignment horizontal="center" shrinkToFit="1"/>
    </xf>
    <xf numFmtId="0" fontId="11" fillId="9" borderId="23" xfId="0" applyFont="1" applyFill="1" applyBorder="1" applyAlignment="1">
      <alignment horizontal="center" wrapText="1"/>
    </xf>
    <xf numFmtId="0" fontId="7" fillId="9" borderId="23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1" fontId="7" fillId="0" borderId="22" xfId="0" applyNumberFormat="1" applyFont="1" applyBorder="1" applyAlignment="1">
      <alignment horizontal="center" shrinkToFit="1"/>
    </xf>
    <xf numFmtId="1" fontId="7" fillId="0" borderId="23" xfId="0" applyNumberFormat="1" applyFont="1" applyBorder="1" applyAlignment="1">
      <alignment horizontal="center" shrinkToFit="1"/>
    </xf>
    <xf numFmtId="0" fontId="11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1" fillId="3" borderId="22" xfId="0" applyFont="1" applyFill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" fontId="7" fillId="2" borderId="22" xfId="0" applyNumberFormat="1" applyFont="1" applyFill="1" applyBorder="1" applyAlignment="1">
      <alignment horizontal="center" shrinkToFit="1"/>
    </xf>
    <xf numFmtId="1" fontId="7" fillId="2" borderId="23" xfId="0" applyNumberFormat="1" applyFont="1" applyFill="1" applyBorder="1" applyAlignment="1">
      <alignment horizontal="center" shrinkToFit="1"/>
    </xf>
    <xf numFmtId="0" fontId="11" fillId="2" borderId="23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1" fontId="7" fillId="3" borderId="25" xfId="0" applyNumberFormat="1" applyFont="1" applyFill="1" applyBorder="1" applyAlignment="1">
      <alignment horizontal="center" shrinkToFit="1"/>
    </xf>
    <xf numFmtId="1" fontId="7" fillId="3" borderId="26" xfId="0" applyNumberFormat="1" applyFont="1" applyFill="1" applyBorder="1" applyAlignment="1">
      <alignment horizontal="center" shrinkToFit="1"/>
    </xf>
    <xf numFmtId="0" fontId="11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10" fillId="0" borderId="24" xfId="0" applyFont="1" applyBorder="1" applyAlignment="1">
      <alignment horizontal="center" textRotation="90" wrapText="1"/>
    </xf>
    <xf numFmtId="1" fontId="7" fillId="3" borderId="22" xfId="0" applyNumberFormat="1" applyFont="1" applyFill="1" applyBorder="1" applyAlignment="1">
      <alignment horizontal="right" shrinkToFit="1"/>
    </xf>
    <xf numFmtId="0" fontId="11" fillId="3" borderId="23" xfId="0" applyFont="1" applyFill="1" applyBorder="1" applyAlignment="1">
      <alignment wrapText="1"/>
    </xf>
    <xf numFmtId="1" fontId="7" fillId="3" borderId="24" xfId="0" applyNumberFormat="1" applyFont="1" applyFill="1" applyBorder="1" applyAlignment="1">
      <alignment horizontal="right" shrinkToFit="1"/>
    </xf>
    <xf numFmtId="0" fontId="7" fillId="6" borderId="2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1" fontId="7" fillId="0" borderId="22" xfId="0" applyNumberFormat="1" applyFont="1" applyBorder="1" applyAlignment="1">
      <alignment horizontal="right" shrinkToFit="1"/>
    </xf>
    <xf numFmtId="0" fontId="11" fillId="0" borderId="23" xfId="0" applyFont="1" applyBorder="1" applyAlignment="1">
      <alignment wrapText="1"/>
    </xf>
    <xf numFmtId="1" fontId="7" fillId="0" borderId="24" xfId="0" applyNumberFormat="1" applyFont="1" applyBorder="1" applyAlignment="1">
      <alignment horizontal="right" shrinkToFit="1"/>
    </xf>
    <xf numFmtId="1" fontId="7" fillId="2" borderId="22" xfId="0" applyNumberFormat="1" applyFont="1" applyFill="1" applyBorder="1" applyAlignment="1">
      <alignment horizontal="right" shrinkToFit="1"/>
    </xf>
    <xf numFmtId="0" fontId="11" fillId="2" borderId="23" xfId="0" applyFont="1" applyFill="1" applyBorder="1" applyAlignment="1">
      <alignment wrapText="1"/>
    </xf>
    <xf numFmtId="1" fontId="7" fillId="2" borderId="24" xfId="0" applyNumberFormat="1" applyFont="1" applyFill="1" applyBorder="1" applyAlignment="1">
      <alignment horizontal="right" shrinkToFit="1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1" fontId="7" fillId="3" borderId="24" xfId="0" applyNumberFormat="1" applyFont="1" applyFill="1" applyBorder="1" applyAlignment="1">
      <alignment horizontal="center" shrinkToFit="1"/>
    </xf>
    <xf numFmtId="1" fontId="7" fillId="0" borderId="24" xfId="0" applyNumberFormat="1" applyFont="1" applyBorder="1" applyAlignment="1">
      <alignment horizontal="center" shrinkToFit="1"/>
    </xf>
    <xf numFmtId="1" fontId="7" fillId="2" borderId="24" xfId="0" applyNumberFormat="1" applyFont="1" applyFill="1" applyBorder="1" applyAlignment="1">
      <alignment horizontal="center" shrinkToFit="1"/>
    </xf>
    <xf numFmtId="0" fontId="10" fillId="0" borderId="22" xfId="0" applyFont="1" applyBorder="1" applyAlignment="1">
      <alignment horizontal="center" textRotation="90"/>
    </xf>
    <xf numFmtId="0" fontId="7" fillId="3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2" fontId="7" fillId="3" borderId="23" xfId="0" applyNumberFormat="1" applyFont="1" applyFill="1" applyBorder="1" applyAlignment="1">
      <alignment horizontal="center"/>
    </xf>
    <xf numFmtId="2" fontId="7" fillId="3" borderId="24" xfId="0" applyNumberFormat="1" applyFont="1" applyFill="1" applyBorder="1" applyAlignment="1">
      <alignment horizontal="center"/>
    </xf>
    <xf numFmtId="2" fontId="7" fillId="7" borderId="23" xfId="0" applyNumberFormat="1" applyFont="1" applyFill="1" applyBorder="1" applyAlignment="1">
      <alignment horizontal="center"/>
    </xf>
    <xf numFmtId="2" fontId="7" fillId="9" borderId="23" xfId="0" applyNumberFormat="1" applyFont="1" applyFill="1" applyBorder="1" applyAlignment="1">
      <alignment horizontal="center"/>
    </xf>
    <xf numFmtId="2" fontId="7" fillId="9" borderId="24" xfId="0" applyNumberFormat="1" applyFont="1" applyFill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7" fillId="2" borderId="23" xfId="0" applyNumberFormat="1" applyFont="1" applyFill="1" applyBorder="1" applyAlignment="1">
      <alignment horizontal="center"/>
    </xf>
    <xf numFmtId="2" fontId="7" fillId="2" borderId="24" xfId="0" applyNumberFormat="1" applyFont="1" applyFill="1" applyBorder="1" applyAlignment="1">
      <alignment horizontal="center"/>
    </xf>
    <xf numFmtId="2" fontId="7" fillId="7" borderId="26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3" fillId="8" borderId="28" xfId="0" applyFont="1" applyFill="1" applyBorder="1" applyAlignment="1">
      <alignment horizontal="center"/>
    </xf>
    <xf numFmtId="0" fontId="12" fillId="8" borderId="29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0" fillId="0" borderId="20" xfId="0" applyFont="1" applyBorder="1" applyAlignment="1">
      <alignment horizontal="center" textRotation="90"/>
    </xf>
    <xf numFmtId="0" fontId="10" fillId="0" borderId="23" xfId="0" applyFont="1" applyBorder="1" applyAlignment="1">
      <alignment horizontal="center" textRotation="90"/>
    </xf>
    <xf numFmtId="0" fontId="10" fillId="0" borderId="21" xfId="0" applyFont="1" applyBorder="1" applyAlignment="1">
      <alignment horizontal="center" textRotation="90"/>
    </xf>
    <xf numFmtId="0" fontId="10" fillId="0" borderId="24" xfId="0" applyFont="1" applyBorder="1" applyAlignment="1">
      <alignment horizontal="center" textRotation="90"/>
    </xf>
    <xf numFmtId="0" fontId="10" fillId="0" borderId="19" xfId="0" applyFont="1" applyBorder="1" applyAlignment="1">
      <alignment horizontal="center" textRotation="90"/>
    </xf>
    <xf numFmtId="0" fontId="10" fillId="0" borderId="22" xfId="0" applyFont="1" applyBorder="1" applyAlignment="1">
      <alignment horizontal="center" textRotation="90"/>
    </xf>
    <xf numFmtId="0" fontId="10" fillId="0" borderId="19" xfId="0" applyFont="1" applyBorder="1" applyAlignment="1">
      <alignment horizontal="center" textRotation="90" wrapText="1"/>
    </xf>
    <xf numFmtId="0" fontId="10" fillId="0" borderId="22" xfId="0" applyFont="1" applyBorder="1" applyAlignment="1">
      <alignment horizontal="center" textRotation="90" wrapText="1"/>
    </xf>
    <xf numFmtId="0" fontId="10" fillId="0" borderId="20" xfId="0" applyFont="1" applyBorder="1" applyAlignment="1">
      <alignment horizontal="center" textRotation="90" wrapText="1"/>
    </xf>
    <xf numFmtId="0" fontId="10" fillId="0" borderId="23" xfId="0" applyFont="1" applyBorder="1" applyAlignment="1">
      <alignment horizontal="center" textRotation="90" wrapText="1"/>
    </xf>
    <xf numFmtId="0" fontId="7" fillId="9" borderId="28" xfId="0" applyFont="1" applyFill="1" applyBorder="1" applyAlignment="1">
      <alignment horizontal="center"/>
    </xf>
    <xf numFmtId="0" fontId="7" fillId="9" borderId="29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7" fillId="6" borderId="30" xfId="0" applyFont="1" applyFill="1" applyBorder="1" applyAlignment="1">
      <alignment horizontal="center"/>
    </xf>
    <xf numFmtId="0" fontId="11" fillId="0" borderId="33" xfId="0" applyFont="1" applyBorder="1" applyAlignment="1">
      <alignment horizontal="center" textRotation="90" wrapText="1"/>
    </xf>
    <xf numFmtId="0" fontId="11" fillId="0" borderId="36" xfId="0" applyFont="1" applyBorder="1" applyAlignment="1">
      <alignment horizontal="center" textRotation="90" wrapText="1"/>
    </xf>
    <xf numFmtId="0" fontId="11" fillId="0" borderId="32" xfId="0" applyFont="1" applyBorder="1" applyAlignment="1">
      <alignment horizontal="center" textRotation="90" wrapText="1"/>
    </xf>
    <xf numFmtId="0" fontId="11" fillId="0" borderId="35" xfId="0" applyFont="1" applyBorder="1" applyAlignment="1">
      <alignment horizontal="center" textRotation="90" wrapText="1"/>
    </xf>
    <xf numFmtId="0" fontId="11" fillId="0" borderId="31" xfId="0" applyFont="1" applyBorder="1" applyAlignment="1">
      <alignment horizontal="center" textRotation="90" wrapText="1"/>
    </xf>
    <xf numFmtId="0" fontId="11" fillId="0" borderId="34" xfId="0" applyFont="1" applyBorder="1" applyAlignment="1">
      <alignment horizontal="center" textRotation="90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</cellXfs>
  <cellStyles count="2">
    <cellStyle name="Normal" xfId="0" builtinId="0"/>
    <cellStyle name="Normal 2" xfId="1" xr:uid="{3953175F-7B80-4ED6-8413-CD8AA44B9AD3}"/>
  </cellStyles>
  <dxfs count="9"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alignment vertical="bottom" indent="0" justifyLastLine="0" readingOrder="0"/>
    </dxf>
  </dxfs>
  <tableStyles count="0" defaultTableStyle="TableStyleMedium9" defaultPivotStyle="PivotStyleLight16"/>
  <colors>
    <mruColors>
      <color rgb="FF4F82BD"/>
      <color rgb="FFDCE6F1"/>
      <color rgb="FFE2EFDA"/>
      <color rgb="FFFFFF99"/>
      <color rgb="FFFF00FF"/>
      <color rgb="FFFED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B3E28-DD49-428A-AC64-62D12802A840}" name="Table1" displayName="Table1" ref="AQ14:AR17" totalsRowShown="0" headerRowDxfId="8" dataDxfId="7">
  <autoFilter ref="AQ14:AR17" xr:uid="{4B6B3E28-DD49-428A-AC64-62D12802A840}"/>
  <sortState xmlns:xlrd2="http://schemas.microsoft.com/office/spreadsheetml/2017/richdata2" ref="AQ15:AR16">
    <sortCondition ref="AQ15:AQ16"/>
  </sortState>
  <tableColumns count="2">
    <tableColumn id="1" xr3:uid="{72AA658B-B00E-48C4-9D12-9EA70E13D7F3}" name="Column1" dataDxfId="6"/>
    <tableColumn id="2" xr3:uid="{0363AA6B-E6F3-46C1-A580-CC958991753C}" name="Column2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3A76EE-F485-4553-826C-31DBC8EB6582}" name="Table2" displayName="Table2" ref="AT14:AV88" totalsRowShown="0" headerRowDxfId="4" dataDxfId="3">
  <autoFilter ref="AT14:AV88" xr:uid="{1C3A76EE-F485-4553-826C-31DBC8EB6582}"/>
  <tableColumns count="3">
    <tableColumn id="1" xr3:uid="{47785FBC-3680-4F37-95B2-BE0F8F0F1506}" name="Year" dataDxfId="2"/>
    <tableColumn id="2" xr3:uid="{D32CA02C-1D6E-4D61-9A42-6045AE7E0AF3}" name="Annual Inflation" dataDxfId="1"/>
    <tableColumn id="3" xr3:uid="{8F3C09F3-4018-4932-BB13-A2D31BC88E40}" name="Original C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9EBC-8536-4DCD-AF16-4C29E081E870}">
  <sheetPr>
    <pageSetUpPr fitToPage="1"/>
  </sheetPr>
  <dimension ref="A1:Y235"/>
  <sheetViews>
    <sheetView topLeftCell="BC1" zoomScale="130" zoomScaleNormal="130" workbookViewId="0">
      <selection activeCell="S11" sqref="S11"/>
    </sheetView>
  </sheetViews>
  <sheetFormatPr defaultColWidth="9.33203125" defaultRowHeight="12.75" x14ac:dyDescent="0.2"/>
  <cols>
    <col min="1" max="3" width="9.33203125" style="1"/>
    <col min="4" max="4" width="9.33203125" style="6"/>
    <col min="5" max="6" width="10.6640625" style="6" customWidth="1"/>
    <col min="7" max="23" width="9.33203125" style="1"/>
    <col min="24" max="24" width="8.83203125" style="1" bestFit="1" customWidth="1"/>
    <col min="25" max="25" width="3.5" style="1" bestFit="1" customWidth="1"/>
    <col min="26" max="16384" width="9.33203125" style="1"/>
  </cols>
  <sheetData>
    <row r="1" spans="1:25" ht="18.75" thickBot="1" x14ac:dyDescent="0.3">
      <c r="B1" s="2"/>
      <c r="D1" s="138" t="s">
        <v>18</v>
      </c>
      <c r="E1" s="139"/>
      <c r="F1" s="140"/>
    </row>
    <row r="2" spans="1:25" ht="13.5" thickBot="1" x14ac:dyDescent="0.25">
      <c r="A2" s="3" t="s">
        <v>91</v>
      </c>
      <c r="B2" s="3" t="s">
        <v>5</v>
      </c>
      <c r="C2" s="3"/>
      <c r="D2" s="3" t="s">
        <v>19</v>
      </c>
      <c r="E2" s="3" t="s">
        <v>20</v>
      </c>
      <c r="F2" s="3" t="s">
        <v>21</v>
      </c>
      <c r="H2" s="138" t="s">
        <v>22</v>
      </c>
      <c r="I2" s="139"/>
      <c r="J2" s="139"/>
      <c r="K2" s="140"/>
      <c r="M2" s="138" t="s">
        <v>23</v>
      </c>
      <c r="N2" s="139"/>
      <c r="O2" s="139"/>
      <c r="P2" s="140"/>
      <c r="R2" s="138" t="s">
        <v>10</v>
      </c>
      <c r="S2" s="139"/>
      <c r="T2" s="139"/>
      <c r="U2" s="140"/>
      <c r="V2" s="3"/>
      <c r="W2" s="4"/>
      <c r="X2" s="5" t="s">
        <v>24</v>
      </c>
      <c r="Y2" s="1" t="s">
        <v>25</v>
      </c>
    </row>
    <row r="3" spans="1:25" x14ac:dyDescent="0.2">
      <c r="A3" s="11">
        <v>19</v>
      </c>
      <c r="B3" s="11">
        <v>1</v>
      </c>
      <c r="C3" s="6"/>
      <c r="D3" s="11">
        <v>1400</v>
      </c>
      <c r="E3" s="11">
        <v>1600</v>
      </c>
      <c r="F3" s="8" t="s">
        <v>76</v>
      </c>
      <c r="H3" s="6">
        <v>1</v>
      </c>
      <c r="I3" s="6">
        <v>4</v>
      </c>
      <c r="J3" s="6">
        <v>0</v>
      </c>
      <c r="K3" s="6">
        <v>0</v>
      </c>
      <c r="L3" s="11"/>
      <c r="M3" s="6">
        <v>1</v>
      </c>
      <c r="N3" s="6">
        <v>6</v>
      </c>
      <c r="O3" s="6">
        <v>0</v>
      </c>
      <c r="P3" s="6">
        <v>0</v>
      </c>
      <c r="Q3" s="8"/>
      <c r="R3" s="6">
        <v>1</v>
      </c>
      <c r="S3" s="6" t="str">
        <f>Y2</f>
        <v>A</v>
      </c>
      <c r="T3" s="6">
        <v>0</v>
      </c>
      <c r="U3" s="6">
        <v>0</v>
      </c>
      <c r="V3" s="6"/>
      <c r="X3" s="5" t="s">
        <v>26</v>
      </c>
      <c r="Y3" s="1" t="s">
        <v>27</v>
      </c>
    </row>
    <row r="4" spans="1:25" x14ac:dyDescent="0.2">
      <c r="A4" s="7">
        <v>36</v>
      </c>
      <c r="B4" s="7">
        <v>2</v>
      </c>
      <c r="C4" s="6"/>
      <c r="D4" s="7">
        <v>1400</v>
      </c>
      <c r="E4" s="7">
        <v>1700</v>
      </c>
      <c r="F4" s="9" t="s">
        <v>76</v>
      </c>
      <c r="H4" s="6">
        <v>1</v>
      </c>
      <c r="I4" s="6">
        <v>4</v>
      </c>
      <c r="J4" s="6">
        <v>0</v>
      </c>
      <c r="K4" s="6">
        <v>0</v>
      </c>
      <c r="L4" s="7"/>
      <c r="M4" s="6">
        <v>1</v>
      </c>
      <c r="N4" s="6">
        <v>7</v>
      </c>
      <c r="O4" s="6">
        <v>0</v>
      </c>
      <c r="P4" s="6">
        <v>0</v>
      </c>
      <c r="Q4" s="9"/>
      <c r="R4" s="6">
        <v>1</v>
      </c>
      <c r="S4" s="6">
        <v>7</v>
      </c>
      <c r="T4" s="6">
        <v>0</v>
      </c>
      <c r="U4" s="6">
        <v>0</v>
      </c>
      <c r="V4" s="6"/>
      <c r="X4" s="5" t="s">
        <v>28</v>
      </c>
      <c r="Y4" s="1" t="s">
        <v>29</v>
      </c>
    </row>
    <row r="5" spans="1:25" x14ac:dyDescent="0.2">
      <c r="A5" s="7">
        <v>35</v>
      </c>
      <c r="B5" s="7">
        <v>3</v>
      </c>
      <c r="C5" s="6"/>
      <c r="D5" s="7">
        <v>3113</v>
      </c>
      <c r="E5" s="7">
        <v>1800</v>
      </c>
      <c r="F5" s="9" t="s">
        <v>77</v>
      </c>
      <c r="H5" s="6">
        <v>3</v>
      </c>
      <c r="I5" s="6">
        <v>1</v>
      </c>
      <c r="J5" s="6">
        <v>1</v>
      </c>
      <c r="K5" s="6">
        <v>3</v>
      </c>
      <c r="L5" s="7"/>
      <c r="M5" s="6">
        <v>1</v>
      </c>
      <c r="N5" s="6">
        <v>8</v>
      </c>
      <c r="O5" s="6">
        <v>0</v>
      </c>
      <c r="P5" s="6">
        <v>0</v>
      </c>
      <c r="Q5" s="9"/>
      <c r="R5" s="6">
        <v>3</v>
      </c>
      <c r="S5" s="6">
        <v>1</v>
      </c>
      <c r="T5" s="6">
        <v>1</v>
      </c>
      <c r="U5" s="6" t="str">
        <f>Y2</f>
        <v>A</v>
      </c>
      <c r="V5" s="6"/>
      <c r="X5" s="5" t="s">
        <v>30</v>
      </c>
      <c r="Y5" s="1" t="s">
        <v>31</v>
      </c>
    </row>
    <row r="6" spans="1:25" x14ac:dyDescent="0.2">
      <c r="A6" s="7">
        <v>34</v>
      </c>
      <c r="B6" s="7">
        <v>4</v>
      </c>
      <c r="C6" s="6"/>
      <c r="D6" s="7">
        <v>1500</v>
      </c>
      <c r="E6" s="7">
        <v>3116</v>
      </c>
      <c r="F6" s="9" t="s">
        <v>77</v>
      </c>
      <c r="H6" s="6">
        <v>1</v>
      </c>
      <c r="I6" s="6">
        <v>5</v>
      </c>
      <c r="J6" s="6">
        <v>0</v>
      </c>
      <c r="K6" s="6">
        <v>0</v>
      </c>
      <c r="L6" s="7"/>
      <c r="M6" s="6">
        <v>3</v>
      </c>
      <c r="N6" s="6">
        <v>1</v>
      </c>
      <c r="O6" s="6">
        <v>1</v>
      </c>
      <c r="P6" s="6">
        <v>6</v>
      </c>
      <c r="Q6" s="9"/>
      <c r="R6" s="6">
        <v>3</v>
      </c>
      <c r="S6" s="6">
        <v>1</v>
      </c>
      <c r="T6" s="6">
        <v>1</v>
      </c>
      <c r="U6" s="6" t="str">
        <f>Y2</f>
        <v>A</v>
      </c>
      <c r="V6" s="6"/>
      <c r="X6" s="5" t="s">
        <v>32</v>
      </c>
      <c r="Y6" s="1" t="s">
        <v>33</v>
      </c>
    </row>
    <row r="7" spans="1:25" x14ac:dyDescent="0.2">
      <c r="A7" s="7">
        <v>296</v>
      </c>
      <c r="B7" s="7">
        <v>5</v>
      </c>
      <c r="C7" s="6"/>
      <c r="D7" s="7">
        <v>1400</v>
      </c>
      <c r="E7" s="7">
        <v>1600</v>
      </c>
      <c r="F7" s="9" t="s">
        <v>76</v>
      </c>
      <c r="H7" s="6">
        <v>1</v>
      </c>
      <c r="I7" s="6">
        <v>4</v>
      </c>
      <c r="J7" s="6">
        <v>0</v>
      </c>
      <c r="K7" s="6">
        <v>0</v>
      </c>
      <c r="L7" s="7"/>
      <c r="M7" s="6">
        <v>1</v>
      </c>
      <c r="N7" s="6">
        <v>6</v>
      </c>
      <c r="O7" s="6">
        <v>0</v>
      </c>
      <c r="P7" s="6">
        <v>0</v>
      </c>
      <c r="Q7" s="9"/>
      <c r="R7" s="6">
        <v>1</v>
      </c>
      <c r="S7" s="6" t="str">
        <f>Y2</f>
        <v>A</v>
      </c>
      <c r="T7" s="6">
        <v>0</v>
      </c>
      <c r="U7" s="6">
        <v>0</v>
      </c>
      <c r="V7" s="6"/>
      <c r="X7" s="5" t="s">
        <v>34</v>
      </c>
      <c r="Y7" s="1" t="s">
        <v>35</v>
      </c>
    </row>
    <row r="8" spans="1:25" x14ac:dyDescent="0.2">
      <c r="A8" s="7">
        <v>33</v>
      </c>
      <c r="B8" s="7">
        <v>6</v>
      </c>
      <c r="C8" s="6"/>
      <c r="D8" s="7">
        <v>1400</v>
      </c>
      <c r="E8" s="7">
        <v>1600</v>
      </c>
      <c r="F8" s="9" t="s">
        <v>76</v>
      </c>
      <c r="H8" s="6">
        <v>1</v>
      </c>
      <c r="I8" s="6">
        <v>4</v>
      </c>
      <c r="J8" s="6">
        <v>0</v>
      </c>
      <c r="K8" s="6">
        <v>0</v>
      </c>
      <c r="L8" s="7"/>
      <c r="M8" s="6">
        <v>1</v>
      </c>
      <c r="N8" s="6">
        <v>6</v>
      </c>
      <c r="O8" s="6">
        <v>0</v>
      </c>
      <c r="P8" s="6">
        <v>0</v>
      </c>
      <c r="Q8" s="9"/>
      <c r="R8" s="6">
        <v>1</v>
      </c>
      <c r="S8" s="6" t="str">
        <f>Y2</f>
        <v>A</v>
      </c>
      <c r="T8" s="6">
        <v>0</v>
      </c>
      <c r="U8" s="6">
        <v>0</v>
      </c>
      <c r="V8" s="6"/>
      <c r="X8" s="5" t="s">
        <v>36</v>
      </c>
      <c r="Y8" s="1" t="s">
        <v>37</v>
      </c>
    </row>
    <row r="9" spans="1:25" x14ac:dyDescent="0.2">
      <c r="A9" s="7">
        <v>28</v>
      </c>
      <c r="B9" s="7">
        <v>7</v>
      </c>
      <c r="C9" s="6"/>
      <c r="D9" s="7">
        <v>1400</v>
      </c>
      <c r="E9" s="7">
        <v>1800</v>
      </c>
      <c r="F9" s="9" t="s">
        <v>76</v>
      </c>
      <c r="H9" s="6">
        <v>1</v>
      </c>
      <c r="I9" s="6">
        <v>4</v>
      </c>
      <c r="J9" s="6">
        <v>0</v>
      </c>
      <c r="K9" s="6">
        <v>0</v>
      </c>
      <c r="L9" s="7"/>
      <c r="M9" s="6">
        <v>1</v>
      </c>
      <c r="N9" s="6">
        <v>8</v>
      </c>
      <c r="O9" s="6">
        <v>0</v>
      </c>
      <c r="P9" s="6">
        <v>0</v>
      </c>
      <c r="Q9" s="9"/>
      <c r="R9" s="6">
        <v>1</v>
      </c>
      <c r="S9" s="6" t="str">
        <f>Y2</f>
        <v>A</v>
      </c>
      <c r="T9" s="6">
        <v>0</v>
      </c>
      <c r="U9" s="6">
        <v>0</v>
      </c>
      <c r="V9" s="6"/>
      <c r="X9" s="5" t="s">
        <v>38</v>
      </c>
      <c r="Y9" s="1" t="s">
        <v>39</v>
      </c>
    </row>
    <row r="10" spans="1:25" x14ac:dyDescent="0.2">
      <c r="A10" s="7">
        <v>29</v>
      </c>
      <c r="B10" s="7">
        <v>8</v>
      </c>
      <c r="C10" s="6"/>
      <c r="D10" s="7">
        <v>1400</v>
      </c>
      <c r="E10" s="7">
        <v>1500</v>
      </c>
      <c r="F10" s="7">
        <v>1900</v>
      </c>
      <c r="H10" s="6">
        <v>1</v>
      </c>
      <c r="I10" s="6">
        <v>4</v>
      </c>
      <c r="J10" s="6">
        <v>0</v>
      </c>
      <c r="K10" s="6">
        <v>0</v>
      </c>
      <c r="L10" s="7"/>
      <c r="M10" s="6">
        <v>1</v>
      </c>
      <c r="N10" s="6">
        <v>5</v>
      </c>
      <c r="O10" s="6">
        <v>0</v>
      </c>
      <c r="P10" s="6">
        <v>0</v>
      </c>
      <c r="Q10" s="7"/>
      <c r="R10" s="6">
        <v>1</v>
      </c>
      <c r="S10" s="6">
        <v>9</v>
      </c>
      <c r="T10" s="6">
        <v>0</v>
      </c>
      <c r="U10" s="6">
        <v>0</v>
      </c>
      <c r="V10" s="6"/>
      <c r="X10" s="5" t="s">
        <v>40</v>
      </c>
      <c r="Y10" s="1" t="s">
        <v>41</v>
      </c>
    </row>
    <row r="11" spans="1:25" x14ac:dyDescent="0.2">
      <c r="A11" s="7">
        <v>24</v>
      </c>
      <c r="B11" s="7">
        <v>9</v>
      </c>
      <c r="C11" s="6"/>
      <c r="D11" s="7">
        <v>1400</v>
      </c>
      <c r="E11" s="7">
        <v>1700</v>
      </c>
      <c r="F11" s="9" t="s">
        <v>76</v>
      </c>
      <c r="H11" s="6">
        <v>1</v>
      </c>
      <c r="I11" s="6">
        <v>4</v>
      </c>
      <c r="J11" s="6">
        <v>0</v>
      </c>
      <c r="K11" s="6">
        <v>0</v>
      </c>
      <c r="L11" s="7"/>
      <c r="M11" s="6">
        <v>1</v>
      </c>
      <c r="N11" s="6">
        <v>7</v>
      </c>
      <c r="O11" s="6">
        <v>0</v>
      </c>
      <c r="P11" s="6">
        <v>0</v>
      </c>
      <c r="Q11" s="9"/>
      <c r="R11" s="6">
        <v>1</v>
      </c>
      <c r="S11" s="6" t="str">
        <f>Y2</f>
        <v>A</v>
      </c>
      <c r="T11" s="6">
        <v>0</v>
      </c>
      <c r="U11" s="6">
        <v>0</v>
      </c>
      <c r="V11" s="6"/>
      <c r="X11" s="5" t="s">
        <v>42</v>
      </c>
      <c r="Y11" s="1" t="s">
        <v>43</v>
      </c>
    </row>
    <row r="12" spans="1:25" x14ac:dyDescent="0.2">
      <c r="A12" s="7">
        <v>27</v>
      </c>
      <c r="B12" s="7">
        <v>10</v>
      </c>
      <c r="C12" s="6"/>
      <c r="D12" s="7">
        <v>1400</v>
      </c>
      <c r="E12" s="7">
        <v>1600</v>
      </c>
      <c r="F12" s="9" t="s">
        <v>76</v>
      </c>
      <c r="H12" s="6">
        <v>1</v>
      </c>
      <c r="I12" s="6">
        <v>4</v>
      </c>
      <c r="J12" s="6">
        <v>0</v>
      </c>
      <c r="K12" s="6">
        <v>0</v>
      </c>
      <c r="L12" s="7"/>
      <c r="M12" s="6">
        <v>1</v>
      </c>
      <c r="N12" s="6">
        <v>6</v>
      </c>
      <c r="O12" s="6">
        <v>0</v>
      </c>
      <c r="P12" s="6">
        <v>0</v>
      </c>
      <c r="Q12" s="9"/>
      <c r="R12" s="6">
        <v>1</v>
      </c>
      <c r="S12" s="6" t="str">
        <f>Y2</f>
        <v>A</v>
      </c>
      <c r="T12" s="6">
        <v>0</v>
      </c>
      <c r="U12" s="6">
        <v>0</v>
      </c>
      <c r="V12" s="6"/>
      <c r="X12" s="5" t="s">
        <v>44</v>
      </c>
      <c r="Y12" s="1" t="s">
        <v>45</v>
      </c>
    </row>
    <row r="13" spans="1:25" x14ac:dyDescent="0.2">
      <c r="A13" s="7">
        <v>25</v>
      </c>
      <c r="B13" s="7">
        <v>11</v>
      </c>
      <c r="C13" s="6"/>
      <c r="D13" s="7">
        <v>1400</v>
      </c>
      <c r="E13" s="7">
        <v>1600</v>
      </c>
      <c r="F13" s="9" t="s">
        <v>76</v>
      </c>
      <c r="H13" s="6">
        <v>1</v>
      </c>
      <c r="I13" s="6">
        <v>4</v>
      </c>
      <c r="J13" s="6">
        <v>0</v>
      </c>
      <c r="K13" s="6">
        <v>0</v>
      </c>
      <c r="L13" s="7"/>
      <c r="M13" s="6">
        <v>1</v>
      </c>
      <c r="N13" s="6">
        <v>6</v>
      </c>
      <c r="O13" s="6">
        <v>0</v>
      </c>
      <c r="P13" s="6">
        <v>0</v>
      </c>
      <c r="Q13" s="9"/>
      <c r="R13" s="6">
        <v>1</v>
      </c>
      <c r="S13" s="6" t="str">
        <f>Y2</f>
        <v>A</v>
      </c>
      <c r="T13" s="6">
        <v>0</v>
      </c>
      <c r="U13" s="6">
        <v>0</v>
      </c>
      <c r="V13" s="6"/>
      <c r="X13" s="5" t="s">
        <v>46</v>
      </c>
      <c r="Y13" s="1" t="s">
        <v>47</v>
      </c>
    </row>
    <row r="14" spans="1:25" x14ac:dyDescent="0.2">
      <c r="A14" s="7">
        <v>22</v>
      </c>
      <c r="B14" s="7">
        <v>12</v>
      </c>
      <c r="C14" s="6"/>
      <c r="D14" s="7">
        <v>1400</v>
      </c>
      <c r="E14" s="7">
        <v>1800</v>
      </c>
      <c r="F14" s="9" t="s">
        <v>76</v>
      </c>
      <c r="H14" s="6">
        <v>1</v>
      </c>
      <c r="I14" s="6">
        <v>4</v>
      </c>
      <c r="J14" s="6">
        <v>0</v>
      </c>
      <c r="K14" s="6">
        <v>0</v>
      </c>
      <c r="L14" s="7"/>
      <c r="M14" s="6">
        <v>1</v>
      </c>
      <c r="N14" s="6">
        <v>8</v>
      </c>
      <c r="O14" s="6">
        <v>0</v>
      </c>
      <c r="P14" s="6">
        <v>0</v>
      </c>
      <c r="Q14" s="9"/>
      <c r="R14" s="6">
        <v>1</v>
      </c>
      <c r="S14" s="6" t="str">
        <f>Y2</f>
        <v>A</v>
      </c>
      <c r="T14" s="6">
        <v>0</v>
      </c>
      <c r="U14" s="6">
        <v>0</v>
      </c>
      <c r="V14" s="6"/>
      <c r="X14" s="5" t="s">
        <v>48</v>
      </c>
      <c r="Y14" s="1" t="s">
        <v>49</v>
      </c>
    </row>
    <row r="15" spans="1:25" x14ac:dyDescent="0.2">
      <c r="A15" s="7">
        <v>23</v>
      </c>
      <c r="B15" s="7">
        <v>13</v>
      </c>
      <c r="C15" s="6"/>
      <c r="D15" s="7">
        <v>5113</v>
      </c>
      <c r="E15" s="7">
        <v>1400</v>
      </c>
      <c r="F15" s="7">
        <v>5117</v>
      </c>
      <c r="H15" s="6">
        <v>5</v>
      </c>
      <c r="I15" s="6">
        <v>1</v>
      </c>
      <c r="J15" s="6">
        <v>1</v>
      </c>
      <c r="K15" s="6">
        <v>3</v>
      </c>
      <c r="L15" s="7"/>
      <c r="M15" s="6">
        <v>1</v>
      </c>
      <c r="N15" s="6">
        <v>4</v>
      </c>
      <c r="O15" s="6">
        <v>0</v>
      </c>
      <c r="P15" s="6">
        <v>0</v>
      </c>
      <c r="Q15" s="7"/>
      <c r="R15" s="6">
        <v>5</v>
      </c>
      <c r="S15" s="6">
        <v>1</v>
      </c>
      <c r="T15" s="6">
        <v>1</v>
      </c>
      <c r="U15" s="6">
        <v>7</v>
      </c>
      <c r="V15" s="6"/>
      <c r="X15" s="5" t="s">
        <v>50</v>
      </c>
      <c r="Y15" s="1" t="s">
        <v>51</v>
      </c>
    </row>
    <row r="16" spans="1:25" x14ac:dyDescent="0.2">
      <c r="A16" s="9" t="s">
        <v>78</v>
      </c>
      <c r="B16" s="7">
        <v>14</v>
      </c>
      <c r="C16" s="6"/>
      <c r="D16" s="10">
        <v>0</v>
      </c>
      <c r="E16" s="10">
        <v>0</v>
      </c>
      <c r="F16" s="10">
        <v>0</v>
      </c>
      <c r="H16" s="6">
        <v>0</v>
      </c>
      <c r="I16" s="6">
        <v>0</v>
      </c>
      <c r="J16" s="6">
        <v>0</v>
      </c>
      <c r="K16" s="6">
        <v>0</v>
      </c>
      <c r="L16" s="10"/>
      <c r="M16" s="6">
        <v>0</v>
      </c>
      <c r="N16" s="6">
        <v>0</v>
      </c>
      <c r="O16" s="6">
        <v>0</v>
      </c>
      <c r="P16" s="6">
        <v>0</v>
      </c>
      <c r="Q16" s="10"/>
      <c r="R16" s="6">
        <v>0</v>
      </c>
      <c r="S16" s="6">
        <v>0</v>
      </c>
      <c r="T16" s="6">
        <v>0</v>
      </c>
      <c r="U16" s="6">
        <v>0</v>
      </c>
      <c r="V16" s="6"/>
      <c r="X16" s="5" t="s">
        <v>52</v>
      </c>
      <c r="Y16" s="1" t="s">
        <v>53</v>
      </c>
    </row>
    <row r="17" spans="1:25" x14ac:dyDescent="0.2">
      <c r="A17" s="7">
        <v>21</v>
      </c>
      <c r="B17" s="7">
        <v>15</v>
      </c>
      <c r="C17" s="6"/>
      <c r="D17" s="7">
        <v>1400</v>
      </c>
      <c r="E17" s="7">
        <v>1400</v>
      </c>
      <c r="F17" s="7">
        <v>1800</v>
      </c>
      <c r="H17" s="6">
        <v>1</v>
      </c>
      <c r="I17" s="6">
        <v>4</v>
      </c>
      <c r="J17" s="6">
        <v>0</v>
      </c>
      <c r="K17" s="6">
        <v>0</v>
      </c>
      <c r="L17" s="7"/>
      <c r="M17" s="6">
        <v>1</v>
      </c>
      <c r="N17" s="6">
        <v>4</v>
      </c>
      <c r="O17" s="6">
        <v>0</v>
      </c>
      <c r="P17" s="6">
        <v>0</v>
      </c>
      <c r="Q17" s="7"/>
      <c r="R17" s="6">
        <v>1</v>
      </c>
      <c r="S17" s="6">
        <v>8</v>
      </c>
      <c r="T17" s="6">
        <v>0</v>
      </c>
      <c r="U17" s="6">
        <v>0</v>
      </c>
      <c r="V17" s="6"/>
      <c r="X17" s="5" t="s">
        <v>54</v>
      </c>
      <c r="Y17" s="1" t="s">
        <v>55</v>
      </c>
    </row>
    <row r="18" spans="1:25" x14ac:dyDescent="0.2">
      <c r="A18" s="7">
        <v>20</v>
      </c>
      <c r="B18" s="7">
        <v>16</v>
      </c>
      <c r="C18" s="6"/>
      <c r="D18" s="7">
        <v>1400</v>
      </c>
      <c r="E18" s="7">
        <v>1700</v>
      </c>
      <c r="F18" s="9" t="s">
        <v>76</v>
      </c>
      <c r="H18" s="6">
        <v>1</v>
      </c>
      <c r="I18" s="6">
        <v>4</v>
      </c>
      <c r="J18" s="6">
        <v>0</v>
      </c>
      <c r="K18" s="6">
        <v>0</v>
      </c>
      <c r="L18" s="7"/>
      <c r="M18" s="6">
        <v>1</v>
      </c>
      <c r="N18" s="6">
        <v>7</v>
      </c>
      <c r="O18" s="6">
        <v>0</v>
      </c>
      <c r="P18" s="6">
        <v>0</v>
      </c>
      <c r="Q18" s="9"/>
      <c r="R18" s="6">
        <v>1</v>
      </c>
      <c r="S18" s="6" t="str">
        <f>Y2</f>
        <v>A</v>
      </c>
      <c r="T18" s="6">
        <v>0</v>
      </c>
      <c r="U18" s="6">
        <v>0</v>
      </c>
      <c r="V18" s="6"/>
      <c r="X18" s="5" t="s">
        <v>56</v>
      </c>
      <c r="Y18" s="1" t="s">
        <v>57</v>
      </c>
    </row>
    <row r="19" spans="1:25" x14ac:dyDescent="0.2">
      <c r="A19" s="7">
        <v>42</v>
      </c>
      <c r="B19" s="7">
        <v>17</v>
      </c>
      <c r="C19" s="6"/>
      <c r="D19" s="7">
        <v>1400</v>
      </c>
      <c r="E19" s="7">
        <v>1500</v>
      </c>
      <c r="F19" s="7">
        <v>1900</v>
      </c>
      <c r="H19" s="6">
        <v>1</v>
      </c>
      <c r="I19" s="6">
        <v>4</v>
      </c>
      <c r="J19" s="6">
        <v>0</v>
      </c>
      <c r="K19" s="6">
        <v>0</v>
      </c>
      <c r="L19" s="7"/>
      <c r="M19" s="6">
        <v>1</v>
      </c>
      <c r="N19" s="6">
        <v>5</v>
      </c>
      <c r="O19" s="6">
        <v>0</v>
      </c>
      <c r="P19" s="6">
        <v>0</v>
      </c>
      <c r="Q19" s="7"/>
      <c r="R19" s="6">
        <v>1</v>
      </c>
      <c r="S19" s="6">
        <v>9</v>
      </c>
      <c r="T19" s="6">
        <v>0</v>
      </c>
      <c r="U19" s="6">
        <v>0</v>
      </c>
      <c r="V19" s="6"/>
      <c r="X19" s="5" t="s">
        <v>58</v>
      </c>
      <c r="Y19" s="1" t="s">
        <v>59</v>
      </c>
    </row>
    <row r="20" spans="1:25" x14ac:dyDescent="0.2">
      <c r="A20" s="9" t="s">
        <v>79</v>
      </c>
      <c r="B20" s="7">
        <v>18</v>
      </c>
      <c r="C20" s="6"/>
      <c r="D20" s="7">
        <v>1700</v>
      </c>
      <c r="E20" s="7">
        <v>1700</v>
      </c>
      <c r="F20" s="9" t="s">
        <v>76</v>
      </c>
      <c r="H20" s="6">
        <v>1</v>
      </c>
      <c r="I20" s="6">
        <v>7</v>
      </c>
      <c r="J20" s="6">
        <v>0</v>
      </c>
      <c r="K20" s="6">
        <v>0</v>
      </c>
      <c r="L20" s="7"/>
      <c r="M20" s="6">
        <v>1</v>
      </c>
      <c r="N20" s="6">
        <v>7</v>
      </c>
      <c r="O20" s="6">
        <v>0</v>
      </c>
      <c r="P20" s="6">
        <v>0</v>
      </c>
      <c r="Q20" s="9"/>
      <c r="R20" s="6">
        <v>1</v>
      </c>
      <c r="S20" s="6" t="str">
        <f>Y2</f>
        <v>A</v>
      </c>
      <c r="T20" s="6">
        <v>0</v>
      </c>
      <c r="U20" s="6">
        <v>0</v>
      </c>
      <c r="V20" s="6"/>
      <c r="X20" s="5" t="s">
        <v>60</v>
      </c>
      <c r="Y20" s="1" t="s">
        <v>61</v>
      </c>
    </row>
    <row r="21" spans="1:25" x14ac:dyDescent="0.2">
      <c r="A21" s="7">
        <v>40</v>
      </c>
      <c r="B21" s="7">
        <v>19</v>
      </c>
      <c r="C21" s="6"/>
      <c r="D21" s="7">
        <v>1400</v>
      </c>
      <c r="E21" s="7">
        <v>1800</v>
      </c>
      <c r="F21" s="9" t="s">
        <v>76</v>
      </c>
      <c r="H21" s="6">
        <v>1</v>
      </c>
      <c r="I21" s="6">
        <v>4</v>
      </c>
      <c r="J21" s="6">
        <v>0</v>
      </c>
      <c r="K21" s="6">
        <v>0</v>
      </c>
      <c r="L21" s="7"/>
      <c r="M21" s="6">
        <v>1</v>
      </c>
      <c r="N21" s="6">
        <v>8</v>
      </c>
      <c r="O21" s="6">
        <v>0</v>
      </c>
      <c r="P21" s="6">
        <v>0</v>
      </c>
      <c r="Q21" s="9"/>
      <c r="R21" s="6">
        <v>1</v>
      </c>
      <c r="S21" s="6" t="str">
        <f>Y2</f>
        <v>A</v>
      </c>
      <c r="T21" s="6">
        <v>0</v>
      </c>
      <c r="U21" s="6">
        <v>0</v>
      </c>
      <c r="V21" s="6"/>
      <c r="X21" s="5" t="s">
        <v>62</v>
      </c>
      <c r="Y21" s="1" t="s">
        <v>63</v>
      </c>
    </row>
    <row r="22" spans="1:25" x14ac:dyDescent="0.2">
      <c r="A22" s="9" t="s">
        <v>79</v>
      </c>
      <c r="B22" s="7">
        <v>20</v>
      </c>
      <c r="C22" s="6"/>
      <c r="D22" s="7">
        <v>1400</v>
      </c>
      <c r="E22" s="7">
        <v>1400</v>
      </c>
      <c r="F22" s="7">
        <v>1800</v>
      </c>
      <c r="H22" s="6">
        <v>1</v>
      </c>
      <c r="I22" s="6">
        <v>4</v>
      </c>
      <c r="J22" s="6">
        <v>0</v>
      </c>
      <c r="K22" s="6">
        <v>0</v>
      </c>
      <c r="L22" s="7"/>
      <c r="M22" s="6">
        <v>1</v>
      </c>
      <c r="N22" s="6">
        <v>4</v>
      </c>
      <c r="O22" s="6">
        <v>0</v>
      </c>
      <c r="P22" s="6">
        <v>0</v>
      </c>
      <c r="Q22" s="7"/>
      <c r="R22" s="6">
        <v>1</v>
      </c>
      <c r="S22" s="6">
        <v>8</v>
      </c>
      <c r="T22" s="6">
        <v>0</v>
      </c>
      <c r="U22" s="6">
        <v>0</v>
      </c>
      <c r="V22" s="6"/>
      <c r="X22" s="5" t="s">
        <v>64</v>
      </c>
      <c r="Y22" s="1" t="s">
        <v>65</v>
      </c>
    </row>
    <row r="23" spans="1:25" x14ac:dyDescent="0.2">
      <c r="A23" s="7">
        <v>46</v>
      </c>
      <c r="B23" s="7">
        <v>21</v>
      </c>
      <c r="C23" s="6"/>
      <c r="D23" s="7">
        <v>1500</v>
      </c>
      <c r="E23" s="7">
        <v>1500</v>
      </c>
      <c r="F23" s="9" t="s">
        <v>76</v>
      </c>
      <c r="H23" s="6">
        <v>1</v>
      </c>
      <c r="I23" s="6">
        <v>5</v>
      </c>
      <c r="J23" s="6">
        <v>0</v>
      </c>
      <c r="K23" s="6">
        <v>0</v>
      </c>
      <c r="L23" s="7"/>
      <c r="M23" s="6">
        <v>1</v>
      </c>
      <c r="N23" s="6">
        <v>5</v>
      </c>
      <c r="O23" s="6">
        <v>0</v>
      </c>
      <c r="P23" s="6">
        <v>0</v>
      </c>
      <c r="Q23" s="9"/>
      <c r="R23" s="6">
        <v>1</v>
      </c>
      <c r="S23" s="6" t="str">
        <f>Y2</f>
        <v>A</v>
      </c>
      <c r="T23" s="6">
        <v>0</v>
      </c>
      <c r="U23" s="6">
        <v>0</v>
      </c>
      <c r="V23" s="6"/>
      <c r="X23" s="5" t="s">
        <v>66</v>
      </c>
      <c r="Y23" s="1" t="s">
        <v>67</v>
      </c>
    </row>
    <row r="24" spans="1:25" x14ac:dyDescent="0.2">
      <c r="A24" s="7">
        <v>39</v>
      </c>
      <c r="B24" s="7">
        <v>22</v>
      </c>
      <c r="C24" s="6"/>
      <c r="D24" s="7">
        <v>1400</v>
      </c>
      <c r="E24" s="7">
        <v>1600</v>
      </c>
      <c r="F24" s="9" t="s">
        <v>76</v>
      </c>
      <c r="H24" s="6">
        <v>1</v>
      </c>
      <c r="I24" s="6">
        <v>4</v>
      </c>
      <c r="J24" s="6">
        <v>0</v>
      </c>
      <c r="K24" s="6">
        <v>0</v>
      </c>
      <c r="L24" s="7"/>
      <c r="M24" s="6">
        <v>1</v>
      </c>
      <c r="N24" s="6">
        <v>6</v>
      </c>
      <c r="O24" s="6">
        <v>0</v>
      </c>
      <c r="P24" s="6">
        <v>0</v>
      </c>
      <c r="Q24" s="9"/>
      <c r="R24" s="6">
        <v>1</v>
      </c>
      <c r="S24" s="6" t="str">
        <f>Y2</f>
        <v>A</v>
      </c>
      <c r="T24" s="6">
        <v>0</v>
      </c>
      <c r="U24" s="6">
        <v>0</v>
      </c>
      <c r="V24" s="6"/>
      <c r="X24" s="5" t="s">
        <v>68</v>
      </c>
      <c r="Y24" s="1" t="s">
        <v>69</v>
      </c>
    </row>
    <row r="25" spans="1:25" x14ac:dyDescent="0.2">
      <c r="A25" s="7">
        <v>173</v>
      </c>
      <c r="B25" s="7">
        <v>23</v>
      </c>
      <c r="C25" s="6"/>
      <c r="D25" s="7">
        <v>1400</v>
      </c>
      <c r="E25" s="7">
        <v>1500</v>
      </c>
      <c r="F25" s="7">
        <v>1900</v>
      </c>
      <c r="H25" s="6">
        <v>1</v>
      </c>
      <c r="I25" s="6">
        <v>4</v>
      </c>
      <c r="J25" s="6">
        <v>0</v>
      </c>
      <c r="K25" s="6">
        <v>0</v>
      </c>
      <c r="L25" s="7"/>
      <c r="M25" s="6">
        <v>1</v>
      </c>
      <c r="N25" s="6">
        <v>5</v>
      </c>
      <c r="O25" s="6">
        <v>0</v>
      </c>
      <c r="P25" s="6">
        <v>0</v>
      </c>
      <c r="Q25" s="7"/>
      <c r="R25" s="6">
        <v>1</v>
      </c>
      <c r="S25" s="6">
        <v>9</v>
      </c>
      <c r="T25" s="6">
        <v>0</v>
      </c>
      <c r="U25" s="6">
        <v>0</v>
      </c>
      <c r="V25" s="6"/>
      <c r="X25" s="5" t="s">
        <v>70</v>
      </c>
      <c r="Y25" s="1" t="s">
        <v>71</v>
      </c>
    </row>
    <row r="26" spans="1:25" x14ac:dyDescent="0.2">
      <c r="A26" s="7">
        <v>153</v>
      </c>
      <c r="B26" s="7">
        <v>24</v>
      </c>
      <c r="C26" s="6"/>
      <c r="D26" s="7">
        <v>1600</v>
      </c>
      <c r="E26" s="7">
        <v>1900</v>
      </c>
      <c r="F26" s="9" t="s">
        <v>80</v>
      </c>
      <c r="H26" s="6">
        <v>1</v>
      </c>
      <c r="I26" s="6">
        <v>6</v>
      </c>
      <c r="J26" s="6">
        <v>0</v>
      </c>
      <c r="K26" s="6">
        <v>0</v>
      </c>
      <c r="L26" s="7"/>
      <c r="M26" s="6">
        <v>1</v>
      </c>
      <c r="N26" s="6">
        <v>9</v>
      </c>
      <c r="O26" s="6">
        <v>0</v>
      </c>
      <c r="P26" s="6">
        <v>0</v>
      </c>
      <c r="Q26" s="9"/>
      <c r="R26" s="6">
        <v>1</v>
      </c>
      <c r="S26" s="6" t="str">
        <f>Y3</f>
        <v>B</v>
      </c>
      <c r="T26" s="6">
        <v>0</v>
      </c>
      <c r="U26" s="6">
        <v>0</v>
      </c>
      <c r="V26" s="6"/>
      <c r="X26" s="5" t="s">
        <v>72</v>
      </c>
      <c r="Y26" s="1" t="s">
        <v>73</v>
      </c>
    </row>
    <row r="27" spans="1:25" x14ac:dyDescent="0.2">
      <c r="A27" s="7">
        <v>85</v>
      </c>
      <c r="B27" s="7">
        <v>25</v>
      </c>
      <c r="C27" s="6"/>
      <c r="D27" s="7">
        <v>3114</v>
      </c>
      <c r="E27" s="7">
        <v>1400</v>
      </c>
      <c r="F27" s="7">
        <v>3118</v>
      </c>
      <c r="H27" s="6">
        <v>3</v>
      </c>
      <c r="I27" s="6">
        <v>1</v>
      </c>
      <c r="J27" s="6">
        <v>1</v>
      </c>
      <c r="K27" s="6">
        <v>4</v>
      </c>
      <c r="L27" s="7"/>
      <c r="M27" s="6">
        <v>1</v>
      </c>
      <c r="N27" s="6">
        <v>4</v>
      </c>
      <c r="O27" s="6">
        <v>0</v>
      </c>
      <c r="P27" s="6">
        <v>0</v>
      </c>
      <c r="Q27" s="7"/>
      <c r="R27" s="6">
        <v>3</v>
      </c>
      <c r="S27" s="6">
        <v>1</v>
      </c>
      <c r="T27" s="6">
        <v>1</v>
      </c>
      <c r="U27" s="6">
        <v>8</v>
      </c>
      <c r="V27" s="6"/>
      <c r="X27" s="5" t="s">
        <v>74</v>
      </c>
      <c r="Y27" s="1" t="s">
        <v>75</v>
      </c>
    </row>
    <row r="28" spans="1:25" x14ac:dyDescent="0.2">
      <c r="A28" s="7">
        <v>37</v>
      </c>
      <c r="B28" s="7">
        <v>26</v>
      </c>
      <c r="C28" s="6"/>
      <c r="D28" s="7">
        <v>1400</v>
      </c>
      <c r="E28" s="7">
        <v>1500</v>
      </c>
      <c r="F28" s="7">
        <v>1900</v>
      </c>
      <c r="H28" s="6">
        <v>1</v>
      </c>
      <c r="I28" s="6">
        <v>4</v>
      </c>
      <c r="J28" s="6">
        <v>0</v>
      </c>
      <c r="K28" s="6">
        <v>0</v>
      </c>
      <c r="L28" s="7"/>
      <c r="M28" s="6">
        <v>1</v>
      </c>
      <c r="N28" s="6">
        <v>5</v>
      </c>
      <c r="O28" s="6">
        <v>0</v>
      </c>
      <c r="P28" s="6">
        <v>0</v>
      </c>
      <c r="Q28" s="7"/>
      <c r="R28" s="6">
        <v>1</v>
      </c>
      <c r="S28" s="6">
        <v>9</v>
      </c>
      <c r="T28" s="6">
        <v>0</v>
      </c>
      <c r="U28" s="6">
        <v>0</v>
      </c>
      <c r="V28" s="6"/>
    </row>
    <row r="29" spans="1:25" x14ac:dyDescent="0.2">
      <c r="A29" s="7">
        <v>68</v>
      </c>
      <c r="B29" s="7">
        <v>27</v>
      </c>
      <c r="C29" s="6"/>
      <c r="D29" s="7">
        <v>2115</v>
      </c>
      <c r="E29" s="7">
        <v>1600</v>
      </c>
      <c r="F29" s="9" t="s">
        <v>81</v>
      </c>
      <c r="H29" s="6">
        <v>2</v>
      </c>
      <c r="I29" s="6">
        <v>1</v>
      </c>
      <c r="J29" s="6">
        <v>1</v>
      </c>
      <c r="K29" s="6">
        <v>5</v>
      </c>
      <c r="L29" s="7"/>
      <c r="M29" s="6">
        <v>1</v>
      </c>
      <c r="N29" s="6">
        <v>6</v>
      </c>
      <c r="O29" s="6">
        <v>0</v>
      </c>
      <c r="P29" s="6">
        <v>0</v>
      </c>
      <c r="Q29" s="9"/>
      <c r="R29" s="6">
        <v>2</v>
      </c>
      <c r="S29" s="6">
        <v>1</v>
      </c>
      <c r="T29" s="6">
        <v>1</v>
      </c>
      <c r="U29" s="6" t="str">
        <f>Y2</f>
        <v>A</v>
      </c>
      <c r="V29" s="6"/>
    </row>
    <row r="30" spans="1:25" x14ac:dyDescent="0.2">
      <c r="A30" s="7">
        <v>67</v>
      </c>
      <c r="B30" s="7">
        <v>28</v>
      </c>
      <c r="C30" s="6"/>
      <c r="D30" s="7">
        <v>1400</v>
      </c>
      <c r="E30" s="7">
        <v>1500</v>
      </c>
      <c r="F30" s="7">
        <v>1900</v>
      </c>
      <c r="H30" s="6">
        <v>1</v>
      </c>
      <c r="I30" s="6">
        <v>4</v>
      </c>
      <c r="J30" s="6">
        <v>0</v>
      </c>
      <c r="K30" s="6">
        <v>0</v>
      </c>
      <c r="L30" s="7"/>
      <c r="M30" s="6">
        <v>1</v>
      </c>
      <c r="N30" s="6">
        <v>5</v>
      </c>
      <c r="O30" s="6">
        <v>0</v>
      </c>
      <c r="P30" s="6">
        <v>0</v>
      </c>
      <c r="Q30" s="7"/>
      <c r="R30" s="6">
        <v>1</v>
      </c>
      <c r="S30" s="6">
        <v>9</v>
      </c>
      <c r="T30" s="6">
        <v>0</v>
      </c>
      <c r="U30" s="6">
        <v>0</v>
      </c>
      <c r="V30" s="6"/>
    </row>
    <row r="31" spans="1:25" x14ac:dyDescent="0.2">
      <c r="A31" s="7">
        <v>155</v>
      </c>
      <c r="B31" s="7">
        <v>29</v>
      </c>
      <c r="C31" s="6"/>
      <c r="D31" s="7">
        <v>1400</v>
      </c>
      <c r="E31" s="7">
        <v>1600</v>
      </c>
      <c r="F31" s="9" t="s">
        <v>76</v>
      </c>
      <c r="H31" s="6">
        <v>1</v>
      </c>
      <c r="I31" s="6">
        <v>4</v>
      </c>
      <c r="J31" s="6">
        <v>0</v>
      </c>
      <c r="K31" s="6">
        <v>0</v>
      </c>
      <c r="L31" s="7"/>
      <c r="M31" s="6">
        <v>1</v>
      </c>
      <c r="N31" s="6">
        <v>6</v>
      </c>
      <c r="O31" s="6">
        <v>0</v>
      </c>
      <c r="P31" s="6">
        <v>0</v>
      </c>
      <c r="Q31" s="9"/>
      <c r="R31" s="6">
        <v>1</v>
      </c>
      <c r="S31" s="6" t="str">
        <f>Y2</f>
        <v>A</v>
      </c>
      <c r="T31" s="6">
        <v>0</v>
      </c>
      <c r="U31" s="6">
        <v>0</v>
      </c>
      <c r="V31" s="6"/>
    </row>
    <row r="32" spans="1:25" x14ac:dyDescent="0.2">
      <c r="A32" s="7">
        <v>152</v>
      </c>
      <c r="B32" s="7">
        <v>30</v>
      </c>
      <c r="C32" s="6"/>
      <c r="D32" s="7">
        <v>1400</v>
      </c>
      <c r="E32" s="7">
        <v>1500</v>
      </c>
      <c r="F32" s="7">
        <v>1900</v>
      </c>
      <c r="H32" s="6">
        <v>1</v>
      </c>
      <c r="I32" s="6">
        <v>4</v>
      </c>
      <c r="J32" s="6">
        <v>0</v>
      </c>
      <c r="K32" s="6">
        <v>0</v>
      </c>
      <c r="L32" s="7"/>
      <c r="M32" s="6">
        <v>1</v>
      </c>
      <c r="N32" s="6">
        <v>5</v>
      </c>
      <c r="O32" s="6">
        <v>0</v>
      </c>
      <c r="P32" s="6">
        <v>0</v>
      </c>
      <c r="Q32" s="7"/>
      <c r="R32" s="6">
        <v>1</v>
      </c>
      <c r="S32" s="6">
        <v>9</v>
      </c>
      <c r="T32" s="6">
        <v>0</v>
      </c>
      <c r="U32" s="6">
        <v>0</v>
      </c>
      <c r="V32" s="6"/>
    </row>
    <row r="33" spans="1:22" x14ac:dyDescent="0.2">
      <c r="A33" s="7">
        <v>14</v>
      </c>
      <c r="B33" s="7">
        <v>31</v>
      </c>
      <c r="C33" s="6"/>
      <c r="D33" s="7">
        <v>2114</v>
      </c>
      <c r="E33" s="7">
        <v>1400</v>
      </c>
      <c r="F33" s="7">
        <v>2118</v>
      </c>
      <c r="H33" s="6">
        <v>2</v>
      </c>
      <c r="I33" s="6">
        <v>1</v>
      </c>
      <c r="J33" s="6">
        <v>1</v>
      </c>
      <c r="K33" s="6">
        <v>4</v>
      </c>
      <c r="L33" s="7"/>
      <c r="M33" s="6">
        <v>1</v>
      </c>
      <c r="N33" s="6">
        <v>4</v>
      </c>
      <c r="O33" s="6">
        <v>0</v>
      </c>
      <c r="P33" s="6">
        <v>0</v>
      </c>
      <c r="Q33" s="7"/>
      <c r="R33" s="6">
        <v>2</v>
      </c>
      <c r="S33" s="6">
        <v>1</v>
      </c>
      <c r="T33" s="6">
        <v>1</v>
      </c>
      <c r="U33" s="6">
        <v>8</v>
      </c>
      <c r="V33" s="6"/>
    </row>
    <row r="34" spans="1:22" x14ac:dyDescent="0.2">
      <c r="A34" s="7">
        <v>58</v>
      </c>
      <c r="B34" s="7">
        <v>32</v>
      </c>
      <c r="C34" s="6"/>
      <c r="D34" s="7">
        <v>1400</v>
      </c>
      <c r="E34" s="7">
        <v>1500</v>
      </c>
      <c r="F34" s="7">
        <v>1900</v>
      </c>
      <c r="H34" s="6">
        <v>1</v>
      </c>
      <c r="I34" s="6">
        <v>4</v>
      </c>
      <c r="J34" s="6">
        <v>0</v>
      </c>
      <c r="K34" s="6">
        <v>0</v>
      </c>
      <c r="L34" s="7"/>
      <c r="M34" s="6">
        <v>1</v>
      </c>
      <c r="N34" s="6">
        <v>5</v>
      </c>
      <c r="O34" s="6">
        <v>0</v>
      </c>
      <c r="P34" s="6">
        <v>0</v>
      </c>
      <c r="Q34" s="7"/>
      <c r="R34" s="6">
        <v>1</v>
      </c>
      <c r="S34" s="6">
        <v>9</v>
      </c>
      <c r="T34" s="6">
        <v>0</v>
      </c>
      <c r="U34" s="6">
        <v>0</v>
      </c>
      <c r="V34" s="6"/>
    </row>
    <row r="35" spans="1:22" x14ac:dyDescent="0.2">
      <c r="A35" s="7">
        <v>57</v>
      </c>
      <c r="B35" s="7">
        <v>33</v>
      </c>
      <c r="C35" s="6"/>
      <c r="D35" s="7">
        <v>1400</v>
      </c>
      <c r="E35" s="7">
        <v>1500</v>
      </c>
      <c r="F35" s="7">
        <v>1900</v>
      </c>
      <c r="H35" s="6">
        <v>1</v>
      </c>
      <c r="I35" s="6">
        <v>4</v>
      </c>
      <c r="J35" s="6">
        <v>0</v>
      </c>
      <c r="K35" s="6">
        <v>0</v>
      </c>
      <c r="L35" s="7"/>
      <c r="M35" s="6">
        <v>1</v>
      </c>
      <c r="N35" s="6">
        <v>5</v>
      </c>
      <c r="O35" s="6">
        <v>0</v>
      </c>
      <c r="P35" s="6">
        <v>0</v>
      </c>
      <c r="Q35" s="7"/>
      <c r="R35" s="6">
        <v>1</v>
      </c>
      <c r="S35" s="6">
        <v>9</v>
      </c>
      <c r="T35" s="6">
        <v>0</v>
      </c>
      <c r="U35" s="6">
        <v>0</v>
      </c>
      <c r="V35" s="6"/>
    </row>
    <row r="36" spans="1:22" x14ac:dyDescent="0.2">
      <c r="A36" s="7">
        <v>55</v>
      </c>
      <c r="B36" s="7">
        <v>34</v>
      </c>
      <c r="C36" s="6"/>
      <c r="D36" s="7">
        <v>1400</v>
      </c>
      <c r="E36" s="7">
        <v>1600</v>
      </c>
      <c r="F36" s="9" t="s">
        <v>76</v>
      </c>
      <c r="H36" s="6">
        <v>1</v>
      </c>
      <c r="I36" s="6">
        <v>4</v>
      </c>
      <c r="J36" s="6">
        <v>0</v>
      </c>
      <c r="K36" s="6">
        <v>0</v>
      </c>
      <c r="L36" s="7"/>
      <c r="M36" s="6">
        <v>1</v>
      </c>
      <c r="N36" s="6">
        <v>6</v>
      </c>
      <c r="O36" s="6">
        <v>0</v>
      </c>
      <c r="P36" s="6">
        <v>0</v>
      </c>
      <c r="Q36" s="9"/>
      <c r="R36" s="6">
        <v>1</v>
      </c>
      <c r="S36" s="6" t="str">
        <f>Y2</f>
        <v>A</v>
      </c>
      <c r="T36" s="6">
        <v>0</v>
      </c>
      <c r="U36" s="6">
        <v>0</v>
      </c>
      <c r="V36" s="6"/>
    </row>
    <row r="37" spans="1:22" x14ac:dyDescent="0.2">
      <c r="A37" s="7">
        <v>54</v>
      </c>
      <c r="B37" s="7">
        <v>35</v>
      </c>
      <c r="C37" s="6"/>
      <c r="D37" s="7">
        <v>1400</v>
      </c>
      <c r="E37" s="7">
        <v>1400</v>
      </c>
      <c r="F37" s="7">
        <v>1800</v>
      </c>
      <c r="H37" s="6">
        <v>1</v>
      </c>
      <c r="I37" s="6">
        <v>4</v>
      </c>
      <c r="J37" s="6">
        <v>0</v>
      </c>
      <c r="K37" s="6">
        <v>0</v>
      </c>
      <c r="L37" s="7"/>
      <c r="M37" s="6">
        <v>1</v>
      </c>
      <c r="N37" s="6">
        <v>4</v>
      </c>
      <c r="O37" s="6">
        <v>0</v>
      </c>
      <c r="P37" s="6">
        <v>0</v>
      </c>
      <c r="Q37" s="7"/>
      <c r="R37" s="6">
        <v>1</v>
      </c>
      <c r="S37" s="6">
        <v>8</v>
      </c>
      <c r="T37" s="6">
        <v>0</v>
      </c>
      <c r="U37" s="6">
        <v>0</v>
      </c>
      <c r="V37" s="6"/>
    </row>
    <row r="38" spans="1:22" x14ac:dyDescent="0.2">
      <c r="A38" s="7">
        <v>84</v>
      </c>
      <c r="B38" s="7">
        <v>36</v>
      </c>
      <c r="C38" s="6"/>
      <c r="D38" s="7">
        <v>1400</v>
      </c>
      <c r="E38" s="7">
        <v>1600</v>
      </c>
      <c r="F38" s="9" t="s">
        <v>76</v>
      </c>
      <c r="H38" s="6">
        <v>1</v>
      </c>
      <c r="I38" s="6">
        <v>4</v>
      </c>
      <c r="J38" s="6">
        <v>0</v>
      </c>
      <c r="K38" s="6">
        <v>0</v>
      </c>
      <c r="L38" s="7"/>
      <c r="M38" s="6">
        <v>1</v>
      </c>
      <c r="N38" s="6">
        <v>6</v>
      </c>
      <c r="O38" s="6">
        <v>0</v>
      </c>
      <c r="P38" s="6">
        <v>0</v>
      </c>
      <c r="Q38" s="9"/>
      <c r="R38" s="6">
        <v>1</v>
      </c>
      <c r="S38" s="6" t="str">
        <f>Y2</f>
        <v>A</v>
      </c>
      <c r="T38" s="6">
        <v>0</v>
      </c>
      <c r="U38" s="6">
        <v>0</v>
      </c>
      <c r="V38" s="6"/>
    </row>
    <row r="39" spans="1:22" x14ac:dyDescent="0.2">
      <c r="A39" s="7">
        <v>82</v>
      </c>
      <c r="B39" s="7">
        <v>37</v>
      </c>
      <c r="C39" s="6"/>
      <c r="D39" s="7">
        <v>1400</v>
      </c>
      <c r="E39" s="7">
        <v>1400</v>
      </c>
      <c r="F39" s="7">
        <v>1800</v>
      </c>
      <c r="H39" s="6">
        <v>1</v>
      </c>
      <c r="I39" s="6">
        <v>4</v>
      </c>
      <c r="J39" s="6">
        <v>0</v>
      </c>
      <c r="K39" s="6">
        <v>0</v>
      </c>
      <c r="L39" s="7"/>
      <c r="M39" s="6">
        <v>1</v>
      </c>
      <c r="N39" s="6">
        <v>4</v>
      </c>
      <c r="O39" s="6">
        <v>0</v>
      </c>
      <c r="P39" s="6">
        <v>0</v>
      </c>
      <c r="Q39" s="7"/>
      <c r="R39" s="6">
        <v>1</v>
      </c>
      <c r="S39" s="6">
        <v>8</v>
      </c>
      <c r="T39" s="6">
        <v>0</v>
      </c>
      <c r="U39" s="6">
        <v>0</v>
      </c>
      <c r="V39" s="6"/>
    </row>
    <row r="40" spans="1:22" x14ac:dyDescent="0.2">
      <c r="A40" s="7">
        <v>83</v>
      </c>
      <c r="B40" s="7">
        <v>38</v>
      </c>
      <c r="C40" s="6"/>
      <c r="D40" s="7">
        <v>1400</v>
      </c>
      <c r="E40" s="7">
        <v>1600</v>
      </c>
      <c r="F40" s="9" t="s">
        <v>76</v>
      </c>
      <c r="H40" s="6">
        <v>1</v>
      </c>
      <c r="I40" s="6">
        <v>4</v>
      </c>
      <c r="J40" s="6">
        <v>0</v>
      </c>
      <c r="K40" s="6">
        <v>0</v>
      </c>
      <c r="L40" s="7"/>
      <c r="M40" s="6">
        <v>1</v>
      </c>
      <c r="N40" s="6">
        <v>6</v>
      </c>
      <c r="O40" s="6">
        <v>0</v>
      </c>
      <c r="P40" s="6">
        <v>0</v>
      </c>
      <c r="Q40" s="9"/>
      <c r="R40" s="6">
        <v>1</v>
      </c>
      <c r="S40" s="6" t="str">
        <f>Y2</f>
        <v>A</v>
      </c>
      <c r="T40" s="6">
        <v>0</v>
      </c>
      <c r="U40" s="6">
        <v>0</v>
      </c>
      <c r="V40" s="6"/>
    </row>
    <row r="41" spans="1:22" x14ac:dyDescent="0.2">
      <c r="A41" s="7">
        <v>53</v>
      </c>
      <c r="B41" s="7">
        <v>39</v>
      </c>
      <c r="C41" s="6"/>
      <c r="D41" s="7">
        <v>1400</v>
      </c>
      <c r="E41" s="7">
        <v>1400</v>
      </c>
      <c r="F41" s="7">
        <v>1800</v>
      </c>
      <c r="H41" s="6">
        <v>1</v>
      </c>
      <c r="I41" s="6">
        <v>4</v>
      </c>
      <c r="J41" s="6">
        <v>0</v>
      </c>
      <c r="K41" s="6">
        <v>0</v>
      </c>
      <c r="L41" s="7"/>
      <c r="M41" s="6">
        <v>1</v>
      </c>
      <c r="N41" s="6">
        <v>4</v>
      </c>
      <c r="O41" s="6">
        <v>0</v>
      </c>
      <c r="P41" s="6">
        <v>0</v>
      </c>
      <c r="Q41" s="7"/>
      <c r="R41" s="6">
        <v>1</v>
      </c>
      <c r="S41" s="6">
        <v>8</v>
      </c>
      <c r="T41" s="6">
        <v>0</v>
      </c>
      <c r="U41" s="6">
        <v>0</v>
      </c>
      <c r="V41" s="6"/>
    </row>
    <row r="42" spans="1:22" x14ac:dyDescent="0.2">
      <c r="A42" s="7">
        <v>78</v>
      </c>
      <c r="B42" s="7">
        <v>40</v>
      </c>
      <c r="C42" s="6"/>
      <c r="D42" s="7">
        <v>1400</v>
      </c>
      <c r="E42" s="7">
        <v>1800</v>
      </c>
      <c r="F42" s="9" t="s">
        <v>76</v>
      </c>
      <c r="H42" s="6">
        <v>1</v>
      </c>
      <c r="I42" s="6">
        <v>4</v>
      </c>
      <c r="J42" s="6">
        <v>0</v>
      </c>
      <c r="K42" s="6">
        <v>0</v>
      </c>
      <c r="L42" s="7"/>
      <c r="M42" s="6">
        <v>1</v>
      </c>
      <c r="N42" s="6">
        <v>8</v>
      </c>
      <c r="O42" s="6">
        <v>0</v>
      </c>
      <c r="P42" s="6">
        <v>0</v>
      </c>
      <c r="Q42" s="9"/>
      <c r="R42" s="6">
        <v>1</v>
      </c>
      <c r="S42" s="6" t="str">
        <f>Y2</f>
        <v>A</v>
      </c>
      <c r="T42" s="6">
        <v>0</v>
      </c>
      <c r="U42" s="6">
        <v>0</v>
      </c>
      <c r="V42" s="6"/>
    </row>
    <row r="43" spans="1:22" x14ac:dyDescent="0.2">
      <c r="A43" s="7">
        <v>69</v>
      </c>
      <c r="B43" s="7">
        <v>41</v>
      </c>
      <c r="C43" s="6"/>
      <c r="D43" s="7">
        <v>1400</v>
      </c>
      <c r="E43" s="7">
        <v>1500</v>
      </c>
      <c r="F43" s="7">
        <v>1900</v>
      </c>
      <c r="H43" s="6">
        <v>1</v>
      </c>
      <c r="I43" s="6">
        <v>4</v>
      </c>
      <c r="J43" s="6">
        <v>0</v>
      </c>
      <c r="K43" s="6">
        <v>0</v>
      </c>
      <c r="L43" s="7"/>
      <c r="M43" s="6">
        <v>1</v>
      </c>
      <c r="N43" s="6">
        <v>5</v>
      </c>
      <c r="O43" s="6">
        <v>0</v>
      </c>
      <c r="P43" s="6">
        <v>0</v>
      </c>
      <c r="Q43" s="7"/>
      <c r="R43" s="6">
        <v>1</v>
      </c>
      <c r="S43" s="6">
        <v>9</v>
      </c>
      <c r="T43" s="6">
        <v>0</v>
      </c>
      <c r="U43" s="6">
        <v>0</v>
      </c>
      <c r="V43" s="6"/>
    </row>
    <row r="44" spans="1:22" x14ac:dyDescent="0.2">
      <c r="A44" s="7">
        <v>151</v>
      </c>
      <c r="B44" s="7">
        <v>42</v>
      </c>
      <c r="C44" s="6"/>
      <c r="D44" s="7">
        <v>1400</v>
      </c>
      <c r="E44" s="7">
        <v>1500</v>
      </c>
      <c r="F44" s="7">
        <v>1900</v>
      </c>
      <c r="H44" s="6">
        <v>1</v>
      </c>
      <c r="I44" s="6">
        <v>4</v>
      </c>
      <c r="J44" s="6">
        <v>0</v>
      </c>
      <c r="K44" s="6">
        <v>0</v>
      </c>
      <c r="L44" s="7"/>
      <c r="M44" s="6">
        <v>1</v>
      </c>
      <c r="N44" s="6">
        <v>5</v>
      </c>
      <c r="O44" s="6">
        <v>0</v>
      </c>
      <c r="P44" s="6">
        <v>0</v>
      </c>
      <c r="Q44" s="7"/>
      <c r="R44" s="6">
        <v>1</v>
      </c>
      <c r="S44" s="6">
        <v>9</v>
      </c>
      <c r="T44" s="6">
        <v>0</v>
      </c>
      <c r="U44" s="6">
        <v>0</v>
      </c>
      <c r="V44" s="6"/>
    </row>
    <row r="45" spans="1:22" x14ac:dyDescent="0.2">
      <c r="A45" s="7">
        <v>71</v>
      </c>
      <c r="B45" s="7">
        <v>43</v>
      </c>
      <c r="C45" s="6"/>
      <c r="D45" s="7">
        <v>1400</v>
      </c>
      <c r="E45" s="7">
        <v>1600</v>
      </c>
      <c r="F45" s="9" t="s">
        <v>76</v>
      </c>
      <c r="H45" s="6">
        <v>1</v>
      </c>
      <c r="I45" s="6">
        <v>4</v>
      </c>
      <c r="J45" s="6">
        <v>0</v>
      </c>
      <c r="K45" s="6">
        <v>0</v>
      </c>
      <c r="L45" s="7"/>
      <c r="M45" s="6">
        <v>1</v>
      </c>
      <c r="N45" s="6">
        <v>6</v>
      </c>
      <c r="O45" s="6">
        <v>0</v>
      </c>
      <c r="P45" s="6">
        <v>0</v>
      </c>
      <c r="Q45" s="9"/>
      <c r="R45" s="6">
        <v>1</v>
      </c>
      <c r="S45" s="6" t="str">
        <f>Y2</f>
        <v>A</v>
      </c>
      <c r="T45" s="6">
        <v>0</v>
      </c>
      <c r="U45" s="6">
        <v>0</v>
      </c>
      <c r="V45" s="6"/>
    </row>
    <row r="46" spans="1:22" x14ac:dyDescent="0.2">
      <c r="A46" s="7">
        <v>70</v>
      </c>
      <c r="B46" s="7">
        <v>44</v>
      </c>
      <c r="C46" s="6"/>
      <c r="D46" s="7">
        <v>1400</v>
      </c>
      <c r="E46" s="7">
        <v>1800</v>
      </c>
      <c r="F46" s="9" t="s">
        <v>76</v>
      </c>
      <c r="H46" s="6">
        <v>1</v>
      </c>
      <c r="I46" s="6">
        <v>4</v>
      </c>
      <c r="J46" s="6">
        <v>0</v>
      </c>
      <c r="K46" s="6">
        <v>0</v>
      </c>
      <c r="L46" s="7"/>
      <c r="M46" s="6">
        <v>1</v>
      </c>
      <c r="N46" s="6">
        <v>8</v>
      </c>
      <c r="O46" s="6">
        <v>0</v>
      </c>
      <c r="P46" s="6">
        <v>0</v>
      </c>
      <c r="Q46" s="9"/>
      <c r="R46" s="6">
        <v>1</v>
      </c>
      <c r="S46" s="6" t="str">
        <f>Y2</f>
        <v>A</v>
      </c>
      <c r="T46" s="6">
        <v>0</v>
      </c>
      <c r="U46" s="6">
        <v>0</v>
      </c>
      <c r="V46" s="6"/>
    </row>
    <row r="47" spans="1:22" x14ac:dyDescent="0.2">
      <c r="A47" s="7">
        <v>74</v>
      </c>
      <c r="B47" s="7">
        <v>45</v>
      </c>
      <c r="C47" s="6"/>
      <c r="D47" s="7">
        <v>1400</v>
      </c>
      <c r="E47" s="7">
        <v>1500</v>
      </c>
      <c r="F47" s="7">
        <v>1900</v>
      </c>
      <c r="H47" s="6">
        <v>1</v>
      </c>
      <c r="I47" s="6">
        <v>4</v>
      </c>
      <c r="J47" s="6">
        <v>0</v>
      </c>
      <c r="K47" s="6">
        <v>0</v>
      </c>
      <c r="L47" s="7"/>
      <c r="M47" s="6">
        <v>1</v>
      </c>
      <c r="N47" s="6">
        <v>5</v>
      </c>
      <c r="O47" s="6">
        <v>0</v>
      </c>
      <c r="P47" s="6">
        <v>0</v>
      </c>
      <c r="Q47" s="7"/>
      <c r="R47" s="6">
        <v>1</v>
      </c>
      <c r="S47" s="6">
        <v>9</v>
      </c>
      <c r="T47" s="6">
        <v>0</v>
      </c>
      <c r="U47" s="6">
        <v>0</v>
      </c>
      <c r="V47" s="6"/>
    </row>
    <row r="48" spans="1:22" x14ac:dyDescent="0.2">
      <c r="A48" s="7">
        <v>81</v>
      </c>
      <c r="B48" s="7">
        <v>46</v>
      </c>
      <c r="C48" s="6"/>
      <c r="D48" s="7">
        <v>1400</v>
      </c>
      <c r="E48" s="7">
        <v>1900</v>
      </c>
      <c r="F48" s="9" t="s">
        <v>76</v>
      </c>
      <c r="H48" s="6">
        <v>1</v>
      </c>
      <c r="I48" s="6">
        <v>4</v>
      </c>
      <c r="J48" s="6">
        <v>0</v>
      </c>
      <c r="K48" s="6">
        <v>0</v>
      </c>
      <c r="L48" s="7"/>
      <c r="M48" s="6">
        <v>1</v>
      </c>
      <c r="N48" s="6">
        <v>9</v>
      </c>
      <c r="O48" s="6">
        <v>0</v>
      </c>
      <c r="P48" s="6">
        <v>0</v>
      </c>
      <c r="Q48" s="9"/>
      <c r="R48" s="6">
        <v>1</v>
      </c>
      <c r="S48" s="6" t="str">
        <f>Y2</f>
        <v>A</v>
      </c>
      <c r="T48" s="6">
        <v>0</v>
      </c>
      <c r="U48" s="6">
        <v>0</v>
      </c>
      <c r="V48" s="6"/>
    </row>
    <row r="49" spans="1:22" x14ac:dyDescent="0.2">
      <c r="A49" s="7">
        <v>73</v>
      </c>
      <c r="B49" s="7">
        <v>47</v>
      </c>
      <c r="C49" s="6"/>
      <c r="D49" s="7">
        <v>1400</v>
      </c>
      <c r="E49" s="7">
        <v>1500</v>
      </c>
      <c r="F49" s="7">
        <v>1900</v>
      </c>
      <c r="H49" s="6">
        <v>1</v>
      </c>
      <c r="I49" s="6">
        <v>4</v>
      </c>
      <c r="J49" s="6">
        <v>0</v>
      </c>
      <c r="K49" s="6">
        <v>0</v>
      </c>
      <c r="L49" s="7"/>
      <c r="M49" s="6">
        <v>1</v>
      </c>
      <c r="N49" s="6">
        <v>5</v>
      </c>
      <c r="O49" s="6">
        <v>0</v>
      </c>
      <c r="P49" s="6">
        <v>0</v>
      </c>
      <c r="Q49" s="7"/>
      <c r="R49" s="6">
        <v>1</v>
      </c>
      <c r="S49" s="6">
        <v>9</v>
      </c>
      <c r="T49" s="6">
        <v>0</v>
      </c>
      <c r="U49" s="6">
        <v>0</v>
      </c>
      <c r="V49" s="6"/>
    </row>
    <row r="50" spans="1:22" x14ac:dyDescent="0.2">
      <c r="A50" s="7">
        <v>164</v>
      </c>
      <c r="B50" s="7">
        <v>48</v>
      </c>
      <c r="C50" s="6"/>
      <c r="D50" s="7">
        <v>1400</v>
      </c>
      <c r="E50" s="7">
        <v>1500</v>
      </c>
      <c r="F50" s="7">
        <v>1900</v>
      </c>
      <c r="H50" s="6">
        <v>1</v>
      </c>
      <c r="I50" s="6">
        <v>4</v>
      </c>
      <c r="J50" s="6">
        <v>0</v>
      </c>
      <c r="K50" s="6">
        <v>0</v>
      </c>
      <c r="L50" s="7"/>
      <c r="M50" s="6">
        <v>1</v>
      </c>
      <c r="N50" s="6">
        <v>5</v>
      </c>
      <c r="O50" s="6">
        <v>0</v>
      </c>
      <c r="P50" s="6">
        <v>0</v>
      </c>
      <c r="Q50" s="7"/>
      <c r="R50" s="6">
        <v>1</v>
      </c>
      <c r="S50" s="6">
        <v>9</v>
      </c>
      <c r="T50" s="6">
        <v>0</v>
      </c>
      <c r="U50" s="6">
        <v>0</v>
      </c>
      <c r="V50" s="6"/>
    </row>
    <row r="51" spans="1:22" x14ac:dyDescent="0.2">
      <c r="A51" s="7">
        <v>165</v>
      </c>
      <c r="B51" s="7">
        <v>49</v>
      </c>
      <c r="C51" s="6"/>
      <c r="D51" s="7">
        <v>1400</v>
      </c>
      <c r="E51" s="7">
        <v>1700</v>
      </c>
      <c r="F51" s="9" t="s">
        <v>76</v>
      </c>
      <c r="H51" s="6">
        <v>1</v>
      </c>
      <c r="I51" s="6">
        <v>4</v>
      </c>
      <c r="J51" s="6">
        <v>0</v>
      </c>
      <c r="K51" s="6">
        <v>0</v>
      </c>
      <c r="L51" s="7"/>
      <c r="M51" s="6">
        <v>1</v>
      </c>
      <c r="N51" s="6">
        <v>7</v>
      </c>
      <c r="O51" s="6">
        <v>0</v>
      </c>
      <c r="P51" s="6">
        <v>0</v>
      </c>
      <c r="Q51" s="9"/>
      <c r="R51" s="6">
        <v>1</v>
      </c>
      <c r="S51" s="6" t="str">
        <f>Y2</f>
        <v>A</v>
      </c>
      <c r="T51" s="6">
        <v>0</v>
      </c>
      <c r="U51" s="6">
        <v>0</v>
      </c>
      <c r="V51" s="6"/>
    </row>
    <row r="52" spans="1:22" x14ac:dyDescent="0.2">
      <c r="A52" s="7">
        <v>137</v>
      </c>
      <c r="B52" s="7">
        <v>50</v>
      </c>
      <c r="C52" s="6"/>
      <c r="D52" s="7">
        <v>1400</v>
      </c>
      <c r="E52" s="7">
        <v>1400</v>
      </c>
      <c r="F52" s="7">
        <v>1800</v>
      </c>
      <c r="H52" s="6">
        <v>1</v>
      </c>
      <c r="I52" s="6">
        <v>4</v>
      </c>
      <c r="J52" s="6">
        <v>0</v>
      </c>
      <c r="K52" s="6">
        <v>0</v>
      </c>
      <c r="L52" s="7"/>
      <c r="M52" s="6">
        <v>1</v>
      </c>
      <c r="N52" s="6">
        <v>4</v>
      </c>
      <c r="O52" s="6">
        <v>0</v>
      </c>
      <c r="P52" s="6">
        <v>0</v>
      </c>
      <c r="Q52" s="7"/>
      <c r="R52" s="6">
        <v>1</v>
      </c>
      <c r="S52" s="6">
        <v>8</v>
      </c>
      <c r="T52" s="6">
        <v>0</v>
      </c>
      <c r="U52" s="6">
        <v>0</v>
      </c>
      <c r="V52" s="6"/>
    </row>
    <row r="53" spans="1:22" x14ac:dyDescent="0.2">
      <c r="A53" s="9" t="s">
        <v>82</v>
      </c>
      <c r="B53" s="7">
        <v>51</v>
      </c>
      <c r="C53" s="6"/>
      <c r="D53" s="10">
        <v>0</v>
      </c>
      <c r="E53" s="10">
        <v>0</v>
      </c>
      <c r="F53" s="10">
        <v>0</v>
      </c>
      <c r="H53" s="6">
        <v>0</v>
      </c>
      <c r="I53" s="6">
        <v>0</v>
      </c>
      <c r="J53" s="6">
        <v>0</v>
      </c>
      <c r="K53" s="6">
        <v>0</v>
      </c>
      <c r="L53" s="10"/>
      <c r="M53" s="6">
        <v>0</v>
      </c>
      <c r="N53" s="6">
        <v>0</v>
      </c>
      <c r="O53" s="6">
        <v>0</v>
      </c>
      <c r="P53" s="6">
        <v>0</v>
      </c>
      <c r="Q53" s="10"/>
      <c r="R53" s="6">
        <v>0</v>
      </c>
      <c r="S53" s="6">
        <v>0</v>
      </c>
      <c r="T53" s="6">
        <v>0</v>
      </c>
      <c r="U53" s="6">
        <v>0</v>
      </c>
      <c r="V53" s="6"/>
    </row>
    <row r="54" spans="1:22" x14ac:dyDescent="0.2">
      <c r="A54" s="7">
        <v>141</v>
      </c>
      <c r="B54" s="7">
        <v>52</v>
      </c>
      <c r="C54" s="6"/>
      <c r="D54" s="7">
        <v>1400</v>
      </c>
      <c r="E54" s="7">
        <v>1600</v>
      </c>
      <c r="F54" s="9" t="s">
        <v>76</v>
      </c>
      <c r="H54" s="6">
        <v>1</v>
      </c>
      <c r="I54" s="6">
        <v>4</v>
      </c>
      <c r="J54" s="6">
        <v>0</v>
      </c>
      <c r="K54" s="6">
        <v>0</v>
      </c>
      <c r="L54" s="7"/>
      <c r="M54" s="6">
        <v>1</v>
      </c>
      <c r="N54" s="6">
        <v>6</v>
      </c>
      <c r="O54" s="6">
        <v>0</v>
      </c>
      <c r="P54" s="6">
        <v>0</v>
      </c>
      <c r="Q54" s="9"/>
      <c r="R54" s="6">
        <v>1</v>
      </c>
      <c r="S54" s="6" t="str">
        <f>Y2</f>
        <v>A</v>
      </c>
      <c r="T54" s="6">
        <v>0</v>
      </c>
      <c r="U54" s="6">
        <v>0</v>
      </c>
      <c r="V54" s="6"/>
    </row>
    <row r="55" spans="1:22" x14ac:dyDescent="0.2">
      <c r="A55" s="7">
        <v>142</v>
      </c>
      <c r="B55" s="7">
        <v>53</v>
      </c>
      <c r="C55" s="6"/>
      <c r="D55" s="7">
        <v>1400</v>
      </c>
      <c r="E55" s="7">
        <v>1600</v>
      </c>
      <c r="F55" s="9" t="s">
        <v>76</v>
      </c>
      <c r="H55" s="6">
        <v>1</v>
      </c>
      <c r="I55" s="6">
        <v>4</v>
      </c>
      <c r="J55" s="6">
        <v>0</v>
      </c>
      <c r="K55" s="6">
        <v>0</v>
      </c>
      <c r="L55" s="7"/>
      <c r="M55" s="6">
        <v>1</v>
      </c>
      <c r="N55" s="6">
        <v>6</v>
      </c>
      <c r="O55" s="6">
        <v>0</v>
      </c>
      <c r="P55" s="6">
        <v>0</v>
      </c>
      <c r="Q55" s="9"/>
      <c r="R55" s="6">
        <v>1</v>
      </c>
      <c r="S55" s="6" t="str">
        <f>Y2</f>
        <v>A</v>
      </c>
      <c r="T55" s="6">
        <v>0</v>
      </c>
      <c r="U55" s="6">
        <v>0</v>
      </c>
      <c r="V55" s="6"/>
    </row>
    <row r="56" spans="1:22" x14ac:dyDescent="0.2">
      <c r="A56" s="9" t="s">
        <v>83</v>
      </c>
      <c r="B56" s="7">
        <v>54</v>
      </c>
      <c r="C56" s="6"/>
      <c r="D56" s="10">
        <v>0</v>
      </c>
      <c r="E56" s="10">
        <v>0</v>
      </c>
      <c r="F56" s="10">
        <v>0</v>
      </c>
      <c r="H56" s="6">
        <v>0</v>
      </c>
      <c r="I56" s="6">
        <v>0</v>
      </c>
      <c r="J56" s="6">
        <v>0</v>
      </c>
      <c r="K56" s="6">
        <v>0</v>
      </c>
      <c r="L56" s="10"/>
      <c r="M56" s="6">
        <v>0</v>
      </c>
      <c r="N56" s="6">
        <v>0</v>
      </c>
      <c r="O56" s="6">
        <v>0</v>
      </c>
      <c r="P56" s="6">
        <v>0</v>
      </c>
      <c r="Q56" s="10"/>
      <c r="R56" s="6">
        <v>0</v>
      </c>
      <c r="S56" s="6">
        <v>0</v>
      </c>
      <c r="T56" s="6">
        <v>0</v>
      </c>
      <c r="U56" s="6">
        <v>0</v>
      </c>
      <c r="V56" s="6"/>
    </row>
    <row r="57" spans="1:22" x14ac:dyDescent="0.2">
      <c r="A57" s="7">
        <v>135</v>
      </c>
      <c r="B57" s="7">
        <v>55</v>
      </c>
      <c r="C57" s="6"/>
      <c r="D57" s="7">
        <v>1400</v>
      </c>
      <c r="E57" s="7">
        <v>1500</v>
      </c>
      <c r="F57" s="7">
        <v>1900</v>
      </c>
      <c r="H57" s="6">
        <v>1</v>
      </c>
      <c r="I57" s="6">
        <v>4</v>
      </c>
      <c r="J57" s="6">
        <v>0</v>
      </c>
      <c r="K57" s="6">
        <v>0</v>
      </c>
      <c r="L57" s="7"/>
      <c r="M57" s="6">
        <v>1</v>
      </c>
      <c r="N57" s="6">
        <v>5</v>
      </c>
      <c r="O57" s="6">
        <v>0</v>
      </c>
      <c r="P57" s="6">
        <v>0</v>
      </c>
      <c r="Q57" s="7"/>
      <c r="R57" s="6">
        <v>1</v>
      </c>
      <c r="S57" s="6">
        <v>9</v>
      </c>
      <c r="T57" s="6">
        <v>0</v>
      </c>
      <c r="U57" s="6">
        <v>0</v>
      </c>
      <c r="V57" s="6"/>
    </row>
    <row r="58" spans="1:22" x14ac:dyDescent="0.2">
      <c r="A58" s="7">
        <v>140</v>
      </c>
      <c r="B58" s="7">
        <v>56</v>
      </c>
      <c r="C58" s="6"/>
      <c r="D58" s="7">
        <v>1400</v>
      </c>
      <c r="E58" s="7">
        <v>1400</v>
      </c>
      <c r="F58" s="7">
        <v>1800</v>
      </c>
      <c r="H58" s="6">
        <v>1</v>
      </c>
      <c r="I58" s="6">
        <v>4</v>
      </c>
      <c r="J58" s="6">
        <v>0</v>
      </c>
      <c r="K58" s="6">
        <v>0</v>
      </c>
      <c r="L58" s="7"/>
      <c r="M58" s="6">
        <v>1</v>
      </c>
      <c r="N58" s="6">
        <v>4</v>
      </c>
      <c r="O58" s="6">
        <v>0</v>
      </c>
      <c r="P58" s="6">
        <v>0</v>
      </c>
      <c r="Q58" s="7"/>
      <c r="R58" s="6">
        <v>1</v>
      </c>
      <c r="S58" s="6">
        <v>8</v>
      </c>
      <c r="T58" s="6">
        <v>0</v>
      </c>
      <c r="U58" s="6">
        <v>0</v>
      </c>
      <c r="V58" s="6"/>
    </row>
    <row r="59" spans="1:22" x14ac:dyDescent="0.2">
      <c r="A59" s="7">
        <v>139</v>
      </c>
      <c r="B59" s="7">
        <v>57</v>
      </c>
      <c r="C59" s="6"/>
      <c r="D59" s="7">
        <v>1400</v>
      </c>
      <c r="E59" s="7">
        <v>1500</v>
      </c>
      <c r="F59" s="7">
        <v>1900</v>
      </c>
      <c r="H59" s="6">
        <v>1</v>
      </c>
      <c r="I59" s="6">
        <v>4</v>
      </c>
      <c r="J59" s="6">
        <v>0</v>
      </c>
      <c r="K59" s="6">
        <v>0</v>
      </c>
      <c r="L59" s="7"/>
      <c r="M59" s="6">
        <v>1</v>
      </c>
      <c r="N59" s="6">
        <v>5</v>
      </c>
      <c r="O59" s="6">
        <v>0</v>
      </c>
      <c r="P59" s="6">
        <v>0</v>
      </c>
      <c r="Q59" s="7"/>
      <c r="R59" s="6">
        <v>1</v>
      </c>
      <c r="S59" s="6">
        <v>9</v>
      </c>
      <c r="T59" s="6">
        <v>0</v>
      </c>
      <c r="U59" s="6">
        <v>0</v>
      </c>
      <c r="V59" s="6"/>
    </row>
    <row r="60" spans="1:22" x14ac:dyDescent="0.2">
      <c r="A60" s="7">
        <v>138</v>
      </c>
      <c r="B60" s="7">
        <v>58</v>
      </c>
      <c r="C60" s="6"/>
      <c r="D60" s="7">
        <v>1400</v>
      </c>
      <c r="E60" s="7">
        <v>1500</v>
      </c>
      <c r="F60" s="7">
        <v>1900</v>
      </c>
      <c r="H60" s="6">
        <v>1</v>
      </c>
      <c r="I60" s="6">
        <v>4</v>
      </c>
      <c r="J60" s="6">
        <v>0</v>
      </c>
      <c r="K60" s="6">
        <v>0</v>
      </c>
      <c r="L60" s="7"/>
      <c r="M60" s="6">
        <v>1</v>
      </c>
      <c r="N60" s="6">
        <v>5</v>
      </c>
      <c r="O60" s="6">
        <v>0</v>
      </c>
      <c r="P60" s="6">
        <v>0</v>
      </c>
      <c r="Q60" s="7"/>
      <c r="R60" s="6">
        <v>1</v>
      </c>
      <c r="S60" s="6">
        <v>9</v>
      </c>
      <c r="T60" s="6">
        <v>0</v>
      </c>
      <c r="U60" s="6">
        <v>0</v>
      </c>
      <c r="V60" s="6"/>
    </row>
    <row r="61" spans="1:22" x14ac:dyDescent="0.2">
      <c r="A61" s="7">
        <v>166</v>
      </c>
      <c r="B61" s="7">
        <v>59</v>
      </c>
      <c r="C61" s="6"/>
      <c r="D61" s="7">
        <v>1400</v>
      </c>
      <c r="E61" s="7">
        <v>1500</v>
      </c>
      <c r="F61" s="7">
        <v>1900</v>
      </c>
      <c r="H61" s="6">
        <v>1</v>
      </c>
      <c r="I61" s="6">
        <v>4</v>
      </c>
      <c r="J61" s="6">
        <v>0</v>
      </c>
      <c r="K61" s="6">
        <v>0</v>
      </c>
      <c r="L61" s="7"/>
      <c r="M61" s="6">
        <v>1</v>
      </c>
      <c r="N61" s="6">
        <v>5</v>
      </c>
      <c r="O61" s="6">
        <v>0</v>
      </c>
      <c r="P61" s="6">
        <v>0</v>
      </c>
      <c r="Q61" s="7"/>
      <c r="R61" s="6">
        <v>1</v>
      </c>
      <c r="S61" s="6">
        <v>9</v>
      </c>
      <c r="T61" s="6">
        <v>0</v>
      </c>
      <c r="U61" s="6">
        <v>0</v>
      </c>
      <c r="V61" s="6"/>
    </row>
    <row r="62" spans="1:22" x14ac:dyDescent="0.2">
      <c r="A62" s="7">
        <v>143</v>
      </c>
      <c r="B62" s="7">
        <v>60</v>
      </c>
      <c r="C62" s="6"/>
      <c r="D62" s="7">
        <v>1400</v>
      </c>
      <c r="E62" s="7">
        <v>1500</v>
      </c>
      <c r="F62" s="7">
        <v>1900</v>
      </c>
      <c r="H62" s="6">
        <v>1</v>
      </c>
      <c r="I62" s="6">
        <v>4</v>
      </c>
      <c r="J62" s="6">
        <v>0</v>
      </c>
      <c r="K62" s="6">
        <v>0</v>
      </c>
      <c r="L62" s="7"/>
      <c r="M62" s="6">
        <v>1</v>
      </c>
      <c r="N62" s="6">
        <v>5</v>
      </c>
      <c r="O62" s="6">
        <v>0</v>
      </c>
      <c r="P62" s="6">
        <v>0</v>
      </c>
      <c r="Q62" s="7"/>
      <c r="R62" s="6">
        <v>1</v>
      </c>
      <c r="S62" s="6">
        <v>9</v>
      </c>
      <c r="T62" s="6">
        <v>0</v>
      </c>
      <c r="U62" s="6">
        <v>0</v>
      </c>
      <c r="V62" s="6"/>
    </row>
    <row r="63" spans="1:22" x14ac:dyDescent="0.2">
      <c r="A63" s="7">
        <v>144</v>
      </c>
      <c r="B63" s="7">
        <v>61</v>
      </c>
      <c r="C63" s="6"/>
      <c r="D63" s="7">
        <v>1400</v>
      </c>
      <c r="E63" s="7">
        <v>1500</v>
      </c>
      <c r="F63" s="7">
        <v>1900</v>
      </c>
      <c r="H63" s="6">
        <v>1</v>
      </c>
      <c r="I63" s="6">
        <v>4</v>
      </c>
      <c r="J63" s="6">
        <v>0</v>
      </c>
      <c r="K63" s="6">
        <v>0</v>
      </c>
      <c r="L63" s="7"/>
      <c r="M63" s="6">
        <v>1</v>
      </c>
      <c r="N63" s="6">
        <v>5</v>
      </c>
      <c r="O63" s="6">
        <v>0</v>
      </c>
      <c r="P63" s="6">
        <v>0</v>
      </c>
      <c r="Q63" s="7"/>
      <c r="R63" s="6">
        <v>1</v>
      </c>
      <c r="S63" s="6">
        <v>9</v>
      </c>
      <c r="T63" s="6">
        <v>0</v>
      </c>
      <c r="U63" s="6">
        <v>0</v>
      </c>
      <c r="V63" s="6"/>
    </row>
    <row r="64" spans="1:22" x14ac:dyDescent="0.2">
      <c r="A64" s="7">
        <v>146</v>
      </c>
      <c r="B64" s="7">
        <v>62</v>
      </c>
      <c r="C64" s="6"/>
      <c r="D64" s="7">
        <v>1400</v>
      </c>
      <c r="E64" s="7">
        <v>1600</v>
      </c>
      <c r="F64" s="9" t="s">
        <v>76</v>
      </c>
      <c r="H64" s="6">
        <v>1</v>
      </c>
      <c r="I64" s="6">
        <v>4</v>
      </c>
      <c r="J64" s="6">
        <v>0</v>
      </c>
      <c r="K64" s="6">
        <v>0</v>
      </c>
      <c r="L64" s="7"/>
      <c r="M64" s="6">
        <v>1</v>
      </c>
      <c r="N64" s="6">
        <v>6</v>
      </c>
      <c r="O64" s="6">
        <v>0</v>
      </c>
      <c r="P64" s="6">
        <v>0</v>
      </c>
      <c r="Q64" s="9"/>
      <c r="R64" s="6">
        <v>1</v>
      </c>
      <c r="S64" s="6" t="str">
        <f>Y2</f>
        <v>A</v>
      </c>
      <c r="T64" s="6">
        <v>0</v>
      </c>
      <c r="U64" s="6">
        <v>0</v>
      </c>
      <c r="V64" s="6"/>
    </row>
    <row r="65" spans="1:22" x14ac:dyDescent="0.2">
      <c r="A65" s="7">
        <v>145</v>
      </c>
      <c r="B65" s="7">
        <v>63</v>
      </c>
      <c r="C65" s="6"/>
      <c r="D65" s="7">
        <v>1400</v>
      </c>
      <c r="E65" s="7">
        <v>1600</v>
      </c>
      <c r="F65" s="9" t="s">
        <v>76</v>
      </c>
      <c r="H65" s="6">
        <v>1</v>
      </c>
      <c r="I65" s="6">
        <v>4</v>
      </c>
      <c r="J65" s="6">
        <v>0</v>
      </c>
      <c r="K65" s="6">
        <v>0</v>
      </c>
      <c r="L65" s="7"/>
      <c r="M65" s="6">
        <v>1</v>
      </c>
      <c r="N65" s="6">
        <v>6</v>
      </c>
      <c r="O65" s="6">
        <v>0</v>
      </c>
      <c r="P65" s="6">
        <v>0</v>
      </c>
      <c r="Q65" s="9"/>
      <c r="R65" s="6">
        <v>1</v>
      </c>
      <c r="S65" s="6" t="str">
        <f>Y2</f>
        <v>A</v>
      </c>
      <c r="T65" s="6">
        <v>0</v>
      </c>
      <c r="U65" s="6">
        <v>0</v>
      </c>
      <c r="V65" s="6"/>
    </row>
    <row r="66" spans="1:22" x14ac:dyDescent="0.2">
      <c r="A66" s="7">
        <v>162</v>
      </c>
      <c r="B66" s="7">
        <v>64</v>
      </c>
      <c r="C66" s="6"/>
      <c r="D66" s="7">
        <v>1400</v>
      </c>
      <c r="E66" s="7">
        <v>1600</v>
      </c>
      <c r="F66" s="9" t="s">
        <v>76</v>
      </c>
      <c r="H66" s="6">
        <v>1</v>
      </c>
      <c r="I66" s="6">
        <v>4</v>
      </c>
      <c r="J66" s="6">
        <v>0</v>
      </c>
      <c r="K66" s="6">
        <v>0</v>
      </c>
      <c r="L66" s="7"/>
      <c r="M66" s="6">
        <v>1</v>
      </c>
      <c r="N66" s="6">
        <v>6</v>
      </c>
      <c r="O66" s="6">
        <v>0</v>
      </c>
      <c r="P66" s="6">
        <v>0</v>
      </c>
      <c r="Q66" s="9"/>
      <c r="R66" s="6">
        <v>1</v>
      </c>
      <c r="S66" s="6" t="str">
        <f>Y2</f>
        <v>A</v>
      </c>
      <c r="T66" s="6">
        <v>0</v>
      </c>
      <c r="U66" s="6">
        <v>0</v>
      </c>
      <c r="V66" s="6"/>
    </row>
    <row r="67" spans="1:22" x14ac:dyDescent="0.2">
      <c r="A67" s="7">
        <v>147</v>
      </c>
      <c r="B67" s="7">
        <v>65</v>
      </c>
      <c r="C67" s="6"/>
      <c r="D67" s="7">
        <v>1400</v>
      </c>
      <c r="E67" s="7">
        <v>1600</v>
      </c>
      <c r="F67" s="9" t="s">
        <v>76</v>
      </c>
      <c r="H67" s="6">
        <v>1</v>
      </c>
      <c r="I67" s="6">
        <v>4</v>
      </c>
      <c r="J67" s="6">
        <v>0</v>
      </c>
      <c r="K67" s="6">
        <v>0</v>
      </c>
      <c r="L67" s="7"/>
      <c r="M67" s="6">
        <v>1</v>
      </c>
      <c r="N67" s="6">
        <v>6</v>
      </c>
      <c r="O67" s="6">
        <v>0</v>
      </c>
      <c r="P67" s="6">
        <v>0</v>
      </c>
      <c r="Q67" s="9"/>
      <c r="R67" s="6">
        <v>1</v>
      </c>
      <c r="S67" s="6" t="str">
        <f>Y2</f>
        <v>A</v>
      </c>
      <c r="T67" s="6">
        <v>0</v>
      </c>
      <c r="U67" s="6">
        <v>0</v>
      </c>
      <c r="V67" s="6"/>
    </row>
    <row r="68" spans="1:22" x14ac:dyDescent="0.2">
      <c r="A68" s="7">
        <v>61</v>
      </c>
      <c r="B68" s="7">
        <v>66</v>
      </c>
      <c r="C68" s="6"/>
      <c r="D68" s="7">
        <v>1400</v>
      </c>
      <c r="E68" s="7">
        <v>1500</v>
      </c>
      <c r="F68" s="7">
        <v>1900</v>
      </c>
      <c r="H68" s="6">
        <v>1</v>
      </c>
      <c r="I68" s="6">
        <v>4</v>
      </c>
      <c r="J68" s="6">
        <v>0</v>
      </c>
      <c r="K68" s="6">
        <v>0</v>
      </c>
      <c r="L68" s="7"/>
      <c r="M68" s="6">
        <v>1</v>
      </c>
      <c r="N68" s="6">
        <v>5</v>
      </c>
      <c r="O68" s="6">
        <v>0</v>
      </c>
      <c r="P68" s="6">
        <v>0</v>
      </c>
      <c r="Q68" s="7"/>
      <c r="R68" s="6">
        <v>1</v>
      </c>
      <c r="S68" s="6">
        <v>9</v>
      </c>
      <c r="T68" s="6">
        <v>0</v>
      </c>
      <c r="U68" s="6">
        <v>0</v>
      </c>
      <c r="V68" s="6"/>
    </row>
    <row r="69" spans="1:22" x14ac:dyDescent="0.2">
      <c r="A69" s="7">
        <v>64</v>
      </c>
      <c r="B69" s="7">
        <v>67</v>
      </c>
      <c r="C69" s="6"/>
      <c r="D69" s="7">
        <v>1400</v>
      </c>
      <c r="E69" s="7">
        <v>1600</v>
      </c>
      <c r="F69" s="9" t="s">
        <v>76</v>
      </c>
      <c r="H69" s="6">
        <v>1</v>
      </c>
      <c r="I69" s="6">
        <v>4</v>
      </c>
      <c r="J69" s="6">
        <v>0</v>
      </c>
      <c r="K69" s="6">
        <v>0</v>
      </c>
      <c r="L69" s="7"/>
      <c r="M69" s="6">
        <v>1</v>
      </c>
      <c r="N69" s="6">
        <v>6</v>
      </c>
      <c r="O69" s="6">
        <v>0</v>
      </c>
      <c r="P69" s="6">
        <v>0</v>
      </c>
      <c r="Q69" s="9"/>
      <c r="R69" s="6">
        <v>1</v>
      </c>
      <c r="S69" s="6" t="str">
        <f>Y2</f>
        <v>A</v>
      </c>
      <c r="T69" s="6">
        <v>0</v>
      </c>
      <c r="U69" s="6">
        <v>0</v>
      </c>
      <c r="V69" s="6"/>
    </row>
    <row r="70" spans="1:22" x14ac:dyDescent="0.2">
      <c r="A70" s="7">
        <v>63</v>
      </c>
      <c r="B70" s="7">
        <v>68</v>
      </c>
      <c r="C70" s="6"/>
      <c r="D70" s="7">
        <v>1400</v>
      </c>
      <c r="E70" s="7">
        <v>1700</v>
      </c>
      <c r="F70" s="9" t="s">
        <v>76</v>
      </c>
      <c r="H70" s="6">
        <v>1</v>
      </c>
      <c r="I70" s="6">
        <v>4</v>
      </c>
      <c r="J70" s="6">
        <v>0</v>
      </c>
      <c r="K70" s="6">
        <v>0</v>
      </c>
      <c r="L70" s="7"/>
      <c r="M70" s="6">
        <v>1</v>
      </c>
      <c r="N70" s="6">
        <v>7</v>
      </c>
      <c r="O70" s="6">
        <v>0</v>
      </c>
      <c r="P70" s="6">
        <v>0</v>
      </c>
      <c r="Q70" s="9"/>
      <c r="R70" s="6">
        <v>1</v>
      </c>
      <c r="S70" s="6" t="str">
        <f>Y2</f>
        <v>A</v>
      </c>
      <c r="T70" s="6">
        <v>0</v>
      </c>
      <c r="U70" s="6">
        <v>0</v>
      </c>
      <c r="V70" s="6"/>
    </row>
    <row r="71" spans="1:22" x14ac:dyDescent="0.2">
      <c r="A71" s="9" t="s">
        <v>84</v>
      </c>
      <c r="B71" s="7">
        <v>69</v>
      </c>
      <c r="C71" s="6"/>
      <c r="D71" s="10">
        <v>0</v>
      </c>
      <c r="E71" s="10">
        <v>0</v>
      </c>
      <c r="F71" s="10">
        <v>0</v>
      </c>
      <c r="H71" s="6">
        <v>0</v>
      </c>
      <c r="I71" s="6">
        <v>0</v>
      </c>
      <c r="J71" s="6">
        <v>0</v>
      </c>
      <c r="K71" s="6">
        <v>0</v>
      </c>
      <c r="L71" s="10"/>
      <c r="M71" s="6">
        <v>0</v>
      </c>
      <c r="N71" s="6">
        <v>0</v>
      </c>
      <c r="O71" s="6">
        <v>0</v>
      </c>
      <c r="P71" s="6">
        <v>0</v>
      </c>
      <c r="Q71" s="10"/>
      <c r="R71" s="6">
        <v>0</v>
      </c>
      <c r="S71" s="6">
        <v>0</v>
      </c>
      <c r="T71" s="6">
        <v>0</v>
      </c>
      <c r="U71" s="6">
        <v>0</v>
      </c>
      <c r="V71" s="6"/>
    </row>
    <row r="72" spans="1:22" x14ac:dyDescent="0.2">
      <c r="A72" s="7">
        <v>59</v>
      </c>
      <c r="B72" s="7">
        <v>70</v>
      </c>
      <c r="C72" s="6"/>
      <c r="D72" s="7">
        <v>1400</v>
      </c>
      <c r="E72" s="7">
        <v>1500</v>
      </c>
      <c r="F72" s="7">
        <v>1900</v>
      </c>
      <c r="H72" s="6">
        <v>1</v>
      </c>
      <c r="I72" s="6">
        <v>4</v>
      </c>
      <c r="J72" s="6">
        <v>0</v>
      </c>
      <c r="K72" s="6">
        <v>0</v>
      </c>
      <c r="L72" s="7"/>
      <c r="M72" s="6">
        <v>1</v>
      </c>
      <c r="N72" s="6">
        <v>5</v>
      </c>
      <c r="O72" s="6">
        <v>0</v>
      </c>
      <c r="P72" s="6">
        <v>0</v>
      </c>
      <c r="Q72" s="7"/>
      <c r="R72" s="6">
        <v>1</v>
      </c>
      <c r="S72" s="6">
        <v>9</v>
      </c>
      <c r="T72" s="6">
        <v>0</v>
      </c>
      <c r="U72" s="6">
        <v>0</v>
      </c>
      <c r="V72" s="6"/>
    </row>
    <row r="73" spans="1:22" x14ac:dyDescent="0.2">
      <c r="A73" s="7">
        <v>62</v>
      </c>
      <c r="B73" s="7">
        <v>71</v>
      </c>
      <c r="C73" s="6"/>
      <c r="D73" s="7">
        <v>1400</v>
      </c>
      <c r="E73" s="7">
        <v>1400</v>
      </c>
      <c r="F73" s="7">
        <v>1800</v>
      </c>
      <c r="H73" s="6">
        <v>1</v>
      </c>
      <c r="I73" s="6">
        <v>4</v>
      </c>
      <c r="J73" s="6">
        <v>0</v>
      </c>
      <c r="K73" s="6">
        <v>0</v>
      </c>
      <c r="L73" s="7"/>
      <c r="M73" s="6">
        <v>1</v>
      </c>
      <c r="N73" s="6">
        <v>4</v>
      </c>
      <c r="O73" s="6">
        <v>0</v>
      </c>
      <c r="P73" s="6">
        <v>0</v>
      </c>
      <c r="Q73" s="7"/>
      <c r="R73" s="6">
        <v>1</v>
      </c>
      <c r="S73" s="6">
        <v>8</v>
      </c>
      <c r="T73" s="6">
        <v>0</v>
      </c>
      <c r="U73" s="6">
        <v>0</v>
      </c>
      <c r="V73" s="6"/>
    </row>
    <row r="74" spans="1:22" x14ac:dyDescent="0.2">
      <c r="A74" s="7">
        <v>160</v>
      </c>
      <c r="B74" s="7">
        <v>72</v>
      </c>
      <c r="C74" s="6"/>
      <c r="D74" s="7">
        <v>1400</v>
      </c>
      <c r="E74" s="7">
        <v>1500</v>
      </c>
      <c r="F74" s="7">
        <v>1900</v>
      </c>
      <c r="H74" s="6">
        <v>1</v>
      </c>
      <c r="I74" s="6">
        <v>4</v>
      </c>
      <c r="J74" s="6">
        <v>0</v>
      </c>
      <c r="K74" s="6">
        <v>0</v>
      </c>
      <c r="L74" s="7"/>
      <c r="M74" s="6">
        <v>1</v>
      </c>
      <c r="N74" s="6">
        <v>5</v>
      </c>
      <c r="O74" s="6">
        <v>0</v>
      </c>
      <c r="P74" s="6">
        <v>0</v>
      </c>
      <c r="Q74" s="7"/>
      <c r="R74" s="6">
        <v>1</v>
      </c>
      <c r="S74" s="6">
        <v>9</v>
      </c>
      <c r="T74" s="6">
        <v>0</v>
      </c>
      <c r="U74" s="6">
        <v>0</v>
      </c>
      <c r="V74" s="6"/>
    </row>
    <row r="75" spans="1:22" x14ac:dyDescent="0.2">
      <c r="A75" s="7">
        <v>161</v>
      </c>
      <c r="B75" s="7">
        <v>73</v>
      </c>
      <c r="C75" s="6"/>
      <c r="D75" s="7">
        <v>1400</v>
      </c>
      <c r="E75" s="7">
        <v>1500</v>
      </c>
      <c r="F75" s="7">
        <v>1900</v>
      </c>
      <c r="H75" s="6">
        <v>1</v>
      </c>
      <c r="I75" s="6">
        <v>4</v>
      </c>
      <c r="J75" s="6">
        <v>0</v>
      </c>
      <c r="K75" s="6">
        <v>0</v>
      </c>
      <c r="L75" s="7"/>
      <c r="M75" s="6">
        <v>1</v>
      </c>
      <c r="N75" s="6">
        <v>5</v>
      </c>
      <c r="O75" s="6">
        <v>0</v>
      </c>
      <c r="P75" s="6">
        <v>0</v>
      </c>
      <c r="Q75" s="7"/>
      <c r="R75" s="6">
        <v>1</v>
      </c>
      <c r="S75" s="6">
        <v>9</v>
      </c>
      <c r="T75" s="6">
        <v>0</v>
      </c>
      <c r="U75" s="6">
        <v>0</v>
      </c>
      <c r="V75" s="6"/>
    </row>
    <row r="76" spans="1:22" x14ac:dyDescent="0.2">
      <c r="A76" s="7">
        <v>159</v>
      </c>
      <c r="B76" s="7">
        <v>74</v>
      </c>
      <c r="C76" s="6"/>
      <c r="D76" s="7">
        <v>1500</v>
      </c>
      <c r="E76" s="7">
        <v>1600</v>
      </c>
      <c r="F76" s="9" t="s">
        <v>76</v>
      </c>
      <c r="H76" s="6">
        <v>1</v>
      </c>
      <c r="I76" s="6">
        <v>5</v>
      </c>
      <c r="J76" s="6">
        <v>0</v>
      </c>
      <c r="K76" s="6">
        <v>0</v>
      </c>
      <c r="L76" s="7"/>
      <c r="M76" s="6">
        <v>1</v>
      </c>
      <c r="N76" s="6">
        <v>6</v>
      </c>
      <c r="O76" s="6">
        <v>0</v>
      </c>
      <c r="P76" s="6">
        <v>0</v>
      </c>
      <c r="Q76" s="9"/>
      <c r="R76" s="6">
        <v>1</v>
      </c>
      <c r="S76" s="6" t="str">
        <f>Y2</f>
        <v>A</v>
      </c>
      <c r="T76" s="6">
        <v>0</v>
      </c>
      <c r="U76" s="6">
        <v>0</v>
      </c>
      <c r="V76" s="6"/>
    </row>
    <row r="77" spans="1:22" x14ac:dyDescent="0.2">
      <c r="A77" s="7">
        <v>66</v>
      </c>
      <c r="B77" s="7">
        <v>75</v>
      </c>
      <c r="C77" s="6"/>
      <c r="D77" s="7">
        <v>1400</v>
      </c>
      <c r="E77" s="7">
        <v>1500</v>
      </c>
      <c r="F77" s="7">
        <v>1900</v>
      </c>
      <c r="H77" s="6">
        <v>1</v>
      </c>
      <c r="I77" s="6">
        <v>4</v>
      </c>
      <c r="J77" s="6">
        <v>0</v>
      </c>
      <c r="K77" s="6">
        <v>0</v>
      </c>
      <c r="L77" s="7"/>
      <c r="M77" s="6">
        <v>1</v>
      </c>
      <c r="N77" s="6">
        <v>5</v>
      </c>
      <c r="O77" s="6">
        <v>0</v>
      </c>
      <c r="P77" s="6">
        <v>0</v>
      </c>
      <c r="Q77" s="7"/>
      <c r="R77" s="6">
        <v>1</v>
      </c>
      <c r="S77" s="6">
        <v>9</v>
      </c>
      <c r="T77" s="6">
        <v>0</v>
      </c>
      <c r="U77" s="6">
        <v>0</v>
      </c>
      <c r="V77" s="6"/>
    </row>
    <row r="78" spans="1:22" x14ac:dyDescent="0.2">
      <c r="A78" s="7">
        <v>15</v>
      </c>
      <c r="B78" s="7">
        <v>76</v>
      </c>
      <c r="C78" s="6"/>
      <c r="D78" s="7">
        <v>3113</v>
      </c>
      <c r="E78" s="7">
        <v>3118</v>
      </c>
      <c r="F78" s="9" t="s">
        <v>85</v>
      </c>
      <c r="H78" s="6">
        <v>3</v>
      </c>
      <c r="I78" s="6">
        <v>1</v>
      </c>
      <c r="J78" s="6">
        <v>1</v>
      </c>
      <c r="K78" s="6">
        <v>3</v>
      </c>
      <c r="L78" s="7"/>
      <c r="M78" s="6">
        <v>3</v>
      </c>
      <c r="N78" s="6">
        <v>1</v>
      </c>
      <c r="O78" s="6">
        <v>1</v>
      </c>
      <c r="P78" s="6">
        <v>8</v>
      </c>
      <c r="Q78" s="9"/>
      <c r="R78" s="6">
        <v>3</v>
      </c>
      <c r="S78" s="6">
        <v>2</v>
      </c>
      <c r="T78" s="6">
        <v>1</v>
      </c>
      <c r="U78" s="6" t="str">
        <f>Y2</f>
        <v>A</v>
      </c>
      <c r="V78" s="6"/>
    </row>
    <row r="79" spans="1:22" x14ac:dyDescent="0.2">
      <c r="A79" s="7">
        <v>65</v>
      </c>
      <c r="B79" s="7">
        <v>77</v>
      </c>
      <c r="C79" s="6"/>
      <c r="D79" s="7">
        <v>1400</v>
      </c>
      <c r="E79" s="7">
        <v>1700</v>
      </c>
      <c r="F79" s="9" t="s">
        <v>76</v>
      </c>
      <c r="H79" s="6">
        <v>1</v>
      </c>
      <c r="I79" s="6">
        <v>4</v>
      </c>
      <c r="J79" s="6">
        <v>0</v>
      </c>
      <c r="K79" s="6">
        <v>0</v>
      </c>
      <c r="L79" s="7"/>
      <c r="M79" s="6">
        <v>1</v>
      </c>
      <c r="N79" s="6">
        <v>7</v>
      </c>
      <c r="O79" s="6">
        <v>0</v>
      </c>
      <c r="P79" s="6">
        <v>0</v>
      </c>
      <c r="Q79" s="9"/>
      <c r="R79" s="6">
        <v>1</v>
      </c>
      <c r="S79" s="6" t="str">
        <f>Y2</f>
        <v>A</v>
      </c>
      <c r="T79" s="6">
        <v>0</v>
      </c>
      <c r="U79" s="6">
        <v>0</v>
      </c>
      <c r="V79" s="6"/>
    </row>
    <row r="80" spans="1:22" x14ac:dyDescent="0.2">
      <c r="A80" s="7">
        <v>156</v>
      </c>
      <c r="B80" s="7">
        <v>78</v>
      </c>
      <c r="C80" s="6"/>
      <c r="D80" s="7">
        <v>1700</v>
      </c>
      <c r="E80" s="7">
        <v>1600</v>
      </c>
      <c r="F80" s="9" t="s">
        <v>76</v>
      </c>
      <c r="H80" s="6">
        <v>1</v>
      </c>
      <c r="I80" s="6">
        <v>7</v>
      </c>
      <c r="J80" s="6">
        <v>0</v>
      </c>
      <c r="K80" s="6">
        <v>0</v>
      </c>
      <c r="L80" s="7"/>
      <c r="M80" s="6">
        <v>1</v>
      </c>
      <c r="N80" s="6">
        <v>6</v>
      </c>
      <c r="O80" s="6">
        <v>0</v>
      </c>
      <c r="P80" s="6">
        <v>0</v>
      </c>
      <c r="Q80" s="9"/>
      <c r="R80" s="6">
        <v>1</v>
      </c>
      <c r="S80" s="6" t="str">
        <f>Y2</f>
        <v>A</v>
      </c>
      <c r="T80" s="6">
        <v>0</v>
      </c>
      <c r="U80" s="6">
        <v>0</v>
      </c>
      <c r="V80" s="6"/>
    </row>
    <row r="81" spans="1:22" x14ac:dyDescent="0.2">
      <c r="A81" s="7">
        <v>157</v>
      </c>
      <c r="B81" s="7">
        <v>79</v>
      </c>
      <c r="C81" s="6"/>
      <c r="D81" s="7">
        <v>1400</v>
      </c>
      <c r="E81" s="7">
        <v>1400</v>
      </c>
      <c r="F81" s="7">
        <v>1800</v>
      </c>
      <c r="H81" s="6">
        <v>1</v>
      </c>
      <c r="I81" s="6">
        <v>4</v>
      </c>
      <c r="J81" s="6">
        <v>0</v>
      </c>
      <c r="K81" s="6">
        <v>0</v>
      </c>
      <c r="L81" s="7"/>
      <c r="M81" s="6">
        <v>1</v>
      </c>
      <c r="N81" s="6">
        <v>4</v>
      </c>
      <c r="O81" s="6">
        <v>0</v>
      </c>
      <c r="P81" s="6">
        <v>0</v>
      </c>
      <c r="Q81" s="7"/>
      <c r="R81" s="6">
        <v>1</v>
      </c>
      <c r="S81" s="6">
        <v>8</v>
      </c>
      <c r="T81" s="6">
        <v>0</v>
      </c>
      <c r="U81" s="6">
        <v>0</v>
      </c>
      <c r="V81" s="6"/>
    </row>
    <row r="82" spans="1:22" x14ac:dyDescent="0.2">
      <c r="A82" s="7">
        <v>158</v>
      </c>
      <c r="B82" s="7">
        <v>80</v>
      </c>
      <c r="C82" s="6"/>
      <c r="D82" s="7">
        <v>1500</v>
      </c>
      <c r="E82" s="7">
        <v>1700</v>
      </c>
      <c r="F82" s="9" t="s">
        <v>76</v>
      </c>
      <c r="H82" s="6">
        <v>1</v>
      </c>
      <c r="I82" s="6">
        <v>5</v>
      </c>
      <c r="J82" s="6">
        <v>0</v>
      </c>
      <c r="K82" s="6">
        <v>0</v>
      </c>
      <c r="L82" s="7"/>
      <c r="M82" s="6">
        <v>1</v>
      </c>
      <c r="N82" s="6">
        <v>7</v>
      </c>
      <c r="O82" s="6">
        <v>0</v>
      </c>
      <c r="P82" s="6">
        <v>0</v>
      </c>
      <c r="Q82" s="9"/>
      <c r="R82" s="6">
        <v>1</v>
      </c>
      <c r="S82" s="6" t="str">
        <f>Y2</f>
        <v>A</v>
      </c>
      <c r="T82" s="6">
        <v>0</v>
      </c>
      <c r="U82" s="6">
        <v>0</v>
      </c>
      <c r="V82" s="6"/>
    </row>
    <row r="83" spans="1:22" x14ac:dyDescent="0.2">
      <c r="A83" s="7">
        <v>168</v>
      </c>
      <c r="B83" s="7">
        <v>81</v>
      </c>
      <c r="C83" s="6"/>
      <c r="D83" s="7">
        <v>1400</v>
      </c>
      <c r="E83" s="7">
        <v>1500</v>
      </c>
      <c r="F83" s="7">
        <v>1900</v>
      </c>
      <c r="H83" s="6">
        <v>1</v>
      </c>
      <c r="I83" s="6">
        <v>4</v>
      </c>
      <c r="J83" s="6">
        <v>0</v>
      </c>
      <c r="K83" s="6">
        <v>0</v>
      </c>
      <c r="L83" s="7"/>
      <c r="M83" s="6">
        <v>1</v>
      </c>
      <c r="N83" s="6">
        <v>5</v>
      </c>
      <c r="O83" s="6">
        <v>0</v>
      </c>
      <c r="P83" s="6">
        <v>0</v>
      </c>
      <c r="Q83" s="7"/>
      <c r="R83" s="6">
        <v>1</v>
      </c>
      <c r="S83" s="6">
        <v>9</v>
      </c>
      <c r="T83" s="6">
        <v>0</v>
      </c>
      <c r="U83" s="6">
        <v>0</v>
      </c>
      <c r="V83" s="6"/>
    </row>
    <row r="84" spans="1:22" x14ac:dyDescent="0.2">
      <c r="A84" s="7">
        <v>181</v>
      </c>
      <c r="B84" s="7">
        <v>82</v>
      </c>
      <c r="C84" s="6"/>
      <c r="D84" s="7">
        <v>1400</v>
      </c>
      <c r="E84" s="7">
        <v>1600</v>
      </c>
      <c r="F84" s="9" t="s">
        <v>76</v>
      </c>
      <c r="H84" s="6">
        <v>1</v>
      </c>
      <c r="I84" s="6">
        <v>4</v>
      </c>
      <c r="J84" s="6">
        <v>0</v>
      </c>
      <c r="K84" s="6">
        <v>0</v>
      </c>
      <c r="L84" s="7"/>
      <c r="M84" s="6">
        <v>1</v>
      </c>
      <c r="N84" s="6">
        <v>6</v>
      </c>
      <c r="O84" s="6">
        <v>0</v>
      </c>
      <c r="P84" s="6">
        <v>0</v>
      </c>
      <c r="Q84" s="9"/>
      <c r="R84" s="6">
        <v>1</v>
      </c>
      <c r="S84" s="6" t="str">
        <f>Y2</f>
        <v>A</v>
      </c>
      <c r="T84" s="6">
        <v>0</v>
      </c>
      <c r="U84" s="6">
        <v>0</v>
      </c>
      <c r="V84" s="6"/>
    </row>
    <row r="85" spans="1:22" x14ac:dyDescent="0.2">
      <c r="A85" s="7">
        <v>182</v>
      </c>
      <c r="B85" s="7">
        <v>83</v>
      </c>
      <c r="C85" s="6"/>
      <c r="D85" s="7">
        <v>1400</v>
      </c>
      <c r="E85" s="7">
        <v>1400</v>
      </c>
      <c r="F85" s="7">
        <v>1800</v>
      </c>
      <c r="H85" s="6">
        <v>1</v>
      </c>
      <c r="I85" s="6">
        <v>4</v>
      </c>
      <c r="J85" s="6">
        <v>0</v>
      </c>
      <c r="K85" s="6">
        <v>0</v>
      </c>
      <c r="L85" s="7"/>
      <c r="M85" s="6">
        <v>1</v>
      </c>
      <c r="N85" s="6">
        <v>4</v>
      </c>
      <c r="O85" s="6">
        <v>0</v>
      </c>
      <c r="P85" s="6">
        <v>0</v>
      </c>
      <c r="Q85" s="7"/>
      <c r="R85" s="6">
        <v>1</v>
      </c>
      <c r="S85" s="6">
        <v>8</v>
      </c>
      <c r="T85" s="6">
        <v>0</v>
      </c>
      <c r="U85" s="6">
        <v>0</v>
      </c>
      <c r="V85" s="6"/>
    </row>
    <row r="86" spans="1:22" x14ac:dyDescent="0.2">
      <c r="A86" s="7">
        <v>180</v>
      </c>
      <c r="B86" s="7">
        <v>84</v>
      </c>
      <c r="C86" s="6"/>
      <c r="D86" s="7">
        <v>1400</v>
      </c>
      <c r="E86" s="7">
        <v>1500</v>
      </c>
      <c r="F86" s="7">
        <v>1900</v>
      </c>
      <c r="H86" s="6">
        <v>1</v>
      </c>
      <c r="I86" s="6">
        <v>4</v>
      </c>
      <c r="J86" s="6">
        <v>0</v>
      </c>
      <c r="K86" s="6">
        <v>0</v>
      </c>
      <c r="L86" s="7"/>
      <c r="M86" s="6">
        <v>1</v>
      </c>
      <c r="N86" s="6">
        <v>5</v>
      </c>
      <c r="O86" s="6">
        <v>0</v>
      </c>
      <c r="P86" s="6">
        <v>0</v>
      </c>
      <c r="Q86" s="7"/>
      <c r="R86" s="6">
        <v>1</v>
      </c>
      <c r="S86" s="6">
        <v>9</v>
      </c>
      <c r="T86" s="6">
        <v>0</v>
      </c>
      <c r="U86" s="6">
        <v>0</v>
      </c>
      <c r="V86" s="6"/>
    </row>
    <row r="87" spans="1:22" x14ac:dyDescent="0.2">
      <c r="A87" s="7">
        <v>179</v>
      </c>
      <c r="B87" s="7">
        <v>85</v>
      </c>
      <c r="C87" s="6"/>
      <c r="D87" s="7">
        <v>1400</v>
      </c>
      <c r="E87" s="7">
        <v>1900</v>
      </c>
      <c r="F87" s="9" t="s">
        <v>76</v>
      </c>
      <c r="H87" s="6">
        <v>1</v>
      </c>
      <c r="I87" s="6">
        <v>4</v>
      </c>
      <c r="J87" s="6">
        <v>0</v>
      </c>
      <c r="K87" s="6">
        <v>0</v>
      </c>
      <c r="L87" s="7"/>
      <c r="M87" s="6">
        <v>1</v>
      </c>
      <c r="N87" s="6">
        <v>9</v>
      </c>
      <c r="O87" s="6">
        <v>0</v>
      </c>
      <c r="P87" s="6">
        <v>0</v>
      </c>
      <c r="Q87" s="9"/>
      <c r="R87" s="6">
        <v>1</v>
      </c>
      <c r="S87" s="6" t="str">
        <f>Y2</f>
        <v>A</v>
      </c>
      <c r="T87" s="6">
        <v>0</v>
      </c>
      <c r="U87" s="6">
        <v>0</v>
      </c>
      <c r="V87" s="6"/>
    </row>
    <row r="88" spans="1:22" x14ac:dyDescent="0.2">
      <c r="A88" s="7">
        <v>178</v>
      </c>
      <c r="B88" s="7">
        <v>86</v>
      </c>
      <c r="C88" s="6"/>
      <c r="D88" s="7">
        <v>1400</v>
      </c>
      <c r="E88" s="7">
        <v>1500</v>
      </c>
      <c r="F88" s="7">
        <v>1900</v>
      </c>
      <c r="H88" s="6">
        <v>1</v>
      </c>
      <c r="I88" s="6">
        <v>4</v>
      </c>
      <c r="J88" s="6">
        <v>0</v>
      </c>
      <c r="K88" s="6">
        <v>0</v>
      </c>
      <c r="L88" s="7"/>
      <c r="M88" s="6">
        <v>1</v>
      </c>
      <c r="N88" s="6">
        <v>5</v>
      </c>
      <c r="O88" s="6">
        <v>0</v>
      </c>
      <c r="P88" s="6">
        <v>0</v>
      </c>
      <c r="Q88" s="7"/>
      <c r="R88" s="6">
        <v>1</v>
      </c>
      <c r="S88" s="6">
        <v>9</v>
      </c>
      <c r="T88" s="6">
        <v>0</v>
      </c>
      <c r="U88" s="6">
        <v>0</v>
      </c>
      <c r="V88" s="6"/>
    </row>
    <row r="89" spans="1:22" x14ac:dyDescent="0.2">
      <c r="A89" s="7">
        <v>177</v>
      </c>
      <c r="B89" s="7">
        <v>87</v>
      </c>
      <c r="C89" s="6"/>
      <c r="D89" s="7">
        <v>1400</v>
      </c>
      <c r="E89" s="7">
        <v>1500</v>
      </c>
      <c r="F89" s="7">
        <v>1900</v>
      </c>
      <c r="H89" s="6">
        <v>1</v>
      </c>
      <c r="I89" s="6">
        <v>4</v>
      </c>
      <c r="J89" s="6">
        <v>0</v>
      </c>
      <c r="K89" s="6">
        <v>0</v>
      </c>
      <c r="L89" s="7"/>
      <c r="M89" s="6">
        <v>1</v>
      </c>
      <c r="N89" s="6">
        <v>5</v>
      </c>
      <c r="O89" s="6">
        <v>0</v>
      </c>
      <c r="P89" s="6">
        <v>0</v>
      </c>
      <c r="Q89" s="7"/>
      <c r="R89" s="6">
        <v>1</v>
      </c>
      <c r="S89" s="6">
        <v>9</v>
      </c>
      <c r="T89" s="6">
        <v>0</v>
      </c>
      <c r="U89" s="6">
        <v>0</v>
      </c>
      <c r="V89" s="6"/>
    </row>
    <row r="90" spans="1:22" x14ac:dyDescent="0.2">
      <c r="A90" s="7">
        <v>175</v>
      </c>
      <c r="B90" s="7">
        <v>88</v>
      </c>
      <c r="C90" s="6"/>
      <c r="D90" s="7">
        <v>1400</v>
      </c>
      <c r="E90" s="7">
        <v>1500</v>
      </c>
      <c r="F90" s="7">
        <v>1900</v>
      </c>
      <c r="H90" s="6">
        <v>1</v>
      </c>
      <c r="I90" s="6">
        <v>4</v>
      </c>
      <c r="J90" s="6">
        <v>0</v>
      </c>
      <c r="K90" s="6">
        <v>0</v>
      </c>
      <c r="L90" s="7"/>
      <c r="M90" s="6">
        <v>1</v>
      </c>
      <c r="N90" s="6">
        <v>5</v>
      </c>
      <c r="O90" s="6">
        <v>0</v>
      </c>
      <c r="P90" s="6">
        <v>0</v>
      </c>
      <c r="Q90" s="7"/>
      <c r="R90" s="6">
        <v>1</v>
      </c>
      <c r="S90" s="6">
        <v>9</v>
      </c>
      <c r="T90" s="6">
        <v>0</v>
      </c>
      <c r="U90" s="6">
        <v>0</v>
      </c>
      <c r="V90" s="6"/>
    </row>
    <row r="91" spans="1:22" x14ac:dyDescent="0.2">
      <c r="A91" s="7">
        <v>174</v>
      </c>
      <c r="B91" s="7">
        <v>89</v>
      </c>
      <c r="C91" s="6"/>
      <c r="D91" s="7">
        <v>1400</v>
      </c>
      <c r="E91" s="7">
        <v>1500</v>
      </c>
      <c r="F91" s="7">
        <v>1900</v>
      </c>
      <c r="H91" s="6">
        <v>1</v>
      </c>
      <c r="I91" s="6">
        <v>4</v>
      </c>
      <c r="J91" s="6">
        <v>0</v>
      </c>
      <c r="K91" s="6">
        <v>0</v>
      </c>
      <c r="L91" s="7"/>
      <c r="M91" s="6">
        <v>1</v>
      </c>
      <c r="N91" s="6">
        <v>5</v>
      </c>
      <c r="O91" s="6">
        <v>0</v>
      </c>
      <c r="P91" s="6">
        <v>0</v>
      </c>
      <c r="Q91" s="7"/>
      <c r="R91" s="6">
        <v>1</v>
      </c>
      <c r="S91" s="6">
        <v>9</v>
      </c>
      <c r="T91" s="6">
        <v>0</v>
      </c>
      <c r="U91" s="6">
        <v>0</v>
      </c>
      <c r="V91" s="6"/>
    </row>
    <row r="92" spans="1:22" x14ac:dyDescent="0.2">
      <c r="A92" s="7">
        <v>172</v>
      </c>
      <c r="B92" s="7">
        <v>90</v>
      </c>
      <c r="C92" s="6"/>
      <c r="D92" s="7">
        <v>1400</v>
      </c>
      <c r="E92" s="7">
        <v>1400</v>
      </c>
      <c r="F92" s="7">
        <v>1800</v>
      </c>
      <c r="H92" s="6">
        <v>1</v>
      </c>
      <c r="I92" s="6">
        <v>4</v>
      </c>
      <c r="J92" s="6">
        <v>0</v>
      </c>
      <c r="K92" s="6">
        <v>0</v>
      </c>
      <c r="L92" s="7"/>
      <c r="M92" s="6">
        <v>1</v>
      </c>
      <c r="N92" s="6">
        <v>4</v>
      </c>
      <c r="O92" s="6">
        <v>0</v>
      </c>
      <c r="P92" s="6">
        <v>0</v>
      </c>
      <c r="Q92" s="7"/>
      <c r="R92" s="6">
        <v>1</v>
      </c>
      <c r="S92" s="6">
        <v>8</v>
      </c>
      <c r="T92" s="6">
        <v>0</v>
      </c>
      <c r="U92" s="6">
        <v>0</v>
      </c>
      <c r="V92" s="6"/>
    </row>
    <row r="93" spans="1:22" x14ac:dyDescent="0.2">
      <c r="A93" s="7">
        <v>97</v>
      </c>
      <c r="B93" s="7">
        <v>91</v>
      </c>
      <c r="C93" s="6"/>
      <c r="D93" s="7">
        <v>1400</v>
      </c>
      <c r="E93" s="7">
        <v>1400</v>
      </c>
      <c r="F93" s="7">
        <v>1800</v>
      </c>
      <c r="H93" s="6">
        <v>1</v>
      </c>
      <c r="I93" s="6">
        <v>4</v>
      </c>
      <c r="J93" s="6">
        <v>0</v>
      </c>
      <c r="K93" s="6">
        <v>0</v>
      </c>
      <c r="L93" s="7"/>
      <c r="M93" s="6">
        <v>1</v>
      </c>
      <c r="N93" s="6">
        <v>4</v>
      </c>
      <c r="O93" s="6">
        <v>0</v>
      </c>
      <c r="P93" s="6">
        <v>0</v>
      </c>
      <c r="Q93" s="7"/>
      <c r="R93" s="6">
        <v>1</v>
      </c>
      <c r="S93" s="6">
        <v>8</v>
      </c>
      <c r="T93" s="6">
        <v>0</v>
      </c>
      <c r="U93" s="6">
        <v>0</v>
      </c>
      <c r="V93" s="6"/>
    </row>
    <row r="94" spans="1:22" x14ac:dyDescent="0.2">
      <c r="A94" s="7">
        <v>47</v>
      </c>
      <c r="B94" s="7">
        <v>92</v>
      </c>
      <c r="C94" s="6"/>
      <c r="D94" s="7">
        <v>1400</v>
      </c>
      <c r="E94" s="7">
        <v>1600</v>
      </c>
      <c r="F94" s="9" t="s">
        <v>76</v>
      </c>
      <c r="H94" s="6">
        <v>1</v>
      </c>
      <c r="I94" s="6">
        <v>4</v>
      </c>
      <c r="J94" s="6">
        <v>0</v>
      </c>
      <c r="K94" s="6">
        <v>0</v>
      </c>
      <c r="L94" s="7"/>
      <c r="M94" s="6">
        <v>1</v>
      </c>
      <c r="N94" s="6">
        <v>6</v>
      </c>
      <c r="O94" s="6">
        <v>0</v>
      </c>
      <c r="P94" s="6">
        <v>0</v>
      </c>
      <c r="Q94" s="9"/>
      <c r="R94" s="6">
        <v>1</v>
      </c>
      <c r="S94" s="6" t="str">
        <f>Y2</f>
        <v>A</v>
      </c>
      <c r="T94" s="6">
        <v>0</v>
      </c>
      <c r="U94" s="6">
        <v>0</v>
      </c>
      <c r="V94" s="6"/>
    </row>
    <row r="95" spans="1:22" x14ac:dyDescent="0.2">
      <c r="A95" s="7">
        <v>48</v>
      </c>
      <c r="B95" s="7">
        <v>93</v>
      </c>
      <c r="C95" s="6"/>
      <c r="D95" s="7">
        <v>1400</v>
      </c>
      <c r="E95" s="7">
        <v>1600</v>
      </c>
      <c r="F95" s="9" t="s">
        <v>76</v>
      </c>
      <c r="H95" s="6">
        <v>1</v>
      </c>
      <c r="I95" s="6">
        <v>4</v>
      </c>
      <c r="J95" s="6">
        <v>0</v>
      </c>
      <c r="K95" s="6">
        <v>0</v>
      </c>
      <c r="L95" s="7"/>
      <c r="M95" s="6">
        <v>1</v>
      </c>
      <c r="N95" s="6">
        <v>6</v>
      </c>
      <c r="O95" s="6">
        <v>0</v>
      </c>
      <c r="P95" s="6">
        <v>0</v>
      </c>
      <c r="Q95" s="9"/>
      <c r="R95" s="6">
        <v>1</v>
      </c>
      <c r="S95" s="6" t="str">
        <f>Y2</f>
        <v>A</v>
      </c>
      <c r="T95" s="6">
        <v>0</v>
      </c>
      <c r="U95" s="6">
        <v>0</v>
      </c>
      <c r="V95" s="6"/>
    </row>
    <row r="96" spans="1:22" x14ac:dyDescent="0.2">
      <c r="A96" s="7">
        <v>49</v>
      </c>
      <c r="B96" s="7">
        <v>94</v>
      </c>
      <c r="C96" s="6"/>
      <c r="D96" s="7">
        <v>1400</v>
      </c>
      <c r="E96" s="7">
        <v>1700</v>
      </c>
      <c r="F96" s="9" t="s">
        <v>76</v>
      </c>
      <c r="H96" s="6">
        <v>1</v>
      </c>
      <c r="I96" s="6">
        <v>4</v>
      </c>
      <c r="J96" s="6">
        <v>0</v>
      </c>
      <c r="K96" s="6">
        <v>0</v>
      </c>
      <c r="L96" s="7"/>
      <c r="M96" s="6">
        <v>1</v>
      </c>
      <c r="N96" s="6">
        <v>7</v>
      </c>
      <c r="O96" s="6">
        <v>0</v>
      </c>
      <c r="P96" s="6">
        <v>0</v>
      </c>
      <c r="Q96" s="9"/>
      <c r="R96" s="6">
        <v>1</v>
      </c>
      <c r="S96" s="6" t="str">
        <f>Y2</f>
        <v>A</v>
      </c>
      <c r="T96" s="6">
        <v>0</v>
      </c>
      <c r="U96" s="6">
        <v>0</v>
      </c>
      <c r="V96" s="6"/>
    </row>
    <row r="97" spans="1:24" x14ac:dyDescent="0.2">
      <c r="A97" s="7">
        <v>52</v>
      </c>
      <c r="B97" s="7">
        <v>95</v>
      </c>
      <c r="C97" s="6"/>
      <c r="D97" s="7">
        <v>1400</v>
      </c>
      <c r="E97" s="7">
        <v>1600</v>
      </c>
      <c r="F97" s="9" t="s">
        <v>76</v>
      </c>
      <c r="H97" s="6">
        <v>1</v>
      </c>
      <c r="I97" s="6">
        <v>4</v>
      </c>
      <c r="J97" s="6">
        <v>0</v>
      </c>
      <c r="K97" s="6">
        <v>0</v>
      </c>
      <c r="L97" s="7"/>
      <c r="M97" s="6">
        <v>1</v>
      </c>
      <c r="N97" s="6">
        <v>6</v>
      </c>
      <c r="O97" s="6">
        <v>0</v>
      </c>
      <c r="P97" s="6">
        <v>0</v>
      </c>
      <c r="Q97" s="9"/>
      <c r="R97" s="6">
        <v>1</v>
      </c>
      <c r="S97" s="6" t="str">
        <f>Y2</f>
        <v>A</v>
      </c>
      <c r="T97" s="6">
        <v>0</v>
      </c>
      <c r="U97" s="6">
        <v>0</v>
      </c>
      <c r="V97" s="6"/>
    </row>
    <row r="98" spans="1:24" x14ac:dyDescent="0.2">
      <c r="A98" s="7">
        <v>122</v>
      </c>
      <c r="B98" s="7">
        <v>96</v>
      </c>
      <c r="C98" s="6"/>
      <c r="D98" s="7">
        <v>1800</v>
      </c>
      <c r="E98" s="7">
        <v>1500</v>
      </c>
      <c r="F98" s="9" t="s">
        <v>76</v>
      </c>
      <c r="H98" s="6">
        <v>1</v>
      </c>
      <c r="I98" s="6">
        <v>8</v>
      </c>
      <c r="J98" s="6">
        <v>0</v>
      </c>
      <c r="K98" s="6">
        <v>0</v>
      </c>
      <c r="L98" s="7"/>
      <c r="M98" s="6">
        <v>1</v>
      </c>
      <c r="N98" s="6">
        <v>5</v>
      </c>
      <c r="O98" s="6">
        <v>0</v>
      </c>
      <c r="P98" s="6">
        <v>0</v>
      </c>
      <c r="Q98" s="9"/>
      <c r="R98" s="6">
        <v>1</v>
      </c>
      <c r="S98" s="6" t="str">
        <f>Y2</f>
        <v>A</v>
      </c>
      <c r="T98" s="6">
        <v>0</v>
      </c>
      <c r="U98" s="6">
        <v>0</v>
      </c>
      <c r="V98" s="6"/>
    </row>
    <row r="99" spans="1:24" x14ac:dyDescent="0.2">
      <c r="A99" s="7">
        <v>121</v>
      </c>
      <c r="B99" s="7">
        <v>97</v>
      </c>
      <c r="C99" s="6"/>
      <c r="D99" s="7">
        <v>1400</v>
      </c>
      <c r="E99" s="7">
        <v>1700</v>
      </c>
      <c r="F99" s="9" t="s">
        <v>76</v>
      </c>
      <c r="H99" s="6">
        <v>1</v>
      </c>
      <c r="I99" s="6">
        <v>4</v>
      </c>
      <c r="J99" s="6">
        <v>0</v>
      </c>
      <c r="K99" s="6">
        <v>0</v>
      </c>
      <c r="L99" s="7"/>
      <c r="M99" s="6">
        <v>1</v>
      </c>
      <c r="N99" s="6">
        <v>7</v>
      </c>
      <c r="O99" s="6">
        <v>0</v>
      </c>
      <c r="P99" s="6">
        <v>0</v>
      </c>
      <c r="Q99" s="9"/>
      <c r="R99" s="6">
        <v>1</v>
      </c>
      <c r="S99" s="6" t="str">
        <f>Y2</f>
        <v>A</v>
      </c>
      <c r="T99" s="6">
        <v>0</v>
      </c>
      <c r="U99" s="6">
        <v>0</v>
      </c>
      <c r="V99" s="6"/>
      <c r="W99" s="6"/>
      <c r="X99" s="6"/>
    </row>
    <row r="100" spans="1:24" x14ac:dyDescent="0.2">
      <c r="A100" s="7">
        <v>134</v>
      </c>
      <c r="B100" s="7">
        <v>98</v>
      </c>
      <c r="C100" s="6"/>
      <c r="D100" s="7">
        <v>1400</v>
      </c>
      <c r="E100" s="7">
        <v>1700</v>
      </c>
      <c r="F100" s="9" t="s">
        <v>76</v>
      </c>
      <c r="H100" s="6">
        <v>1</v>
      </c>
      <c r="I100" s="6">
        <v>4</v>
      </c>
      <c r="J100" s="6">
        <v>0</v>
      </c>
      <c r="K100" s="6">
        <v>0</v>
      </c>
      <c r="L100" s="7"/>
      <c r="M100" s="6">
        <v>1</v>
      </c>
      <c r="N100" s="6">
        <v>7</v>
      </c>
      <c r="O100" s="6">
        <v>0</v>
      </c>
      <c r="P100" s="6">
        <v>0</v>
      </c>
      <c r="Q100" s="9"/>
      <c r="R100" s="6">
        <v>1</v>
      </c>
      <c r="S100" s="6" t="str">
        <f>Y2</f>
        <v>A</v>
      </c>
      <c r="T100" s="6">
        <v>0</v>
      </c>
      <c r="U100" s="6">
        <v>0</v>
      </c>
      <c r="V100" s="6"/>
    </row>
    <row r="101" spans="1:24" x14ac:dyDescent="0.2">
      <c r="A101" s="7">
        <v>107</v>
      </c>
      <c r="B101" s="7">
        <v>99</v>
      </c>
      <c r="C101" s="6"/>
      <c r="D101" s="7">
        <v>1500</v>
      </c>
      <c r="E101" s="7">
        <v>1600</v>
      </c>
      <c r="F101" s="9" t="s">
        <v>76</v>
      </c>
      <c r="H101" s="6">
        <v>1</v>
      </c>
      <c r="I101" s="6">
        <v>5</v>
      </c>
      <c r="J101" s="6">
        <v>0</v>
      </c>
      <c r="K101" s="6">
        <v>0</v>
      </c>
      <c r="L101" s="7"/>
      <c r="M101" s="6">
        <v>1</v>
      </c>
      <c r="N101" s="6">
        <v>6</v>
      </c>
      <c r="O101" s="6">
        <v>0</v>
      </c>
      <c r="P101" s="6">
        <v>0</v>
      </c>
      <c r="Q101" s="9"/>
      <c r="R101" s="6">
        <v>1</v>
      </c>
      <c r="S101" s="6" t="str">
        <f>Y2</f>
        <v>A</v>
      </c>
      <c r="T101" s="6">
        <v>0</v>
      </c>
      <c r="U101" s="6">
        <v>0</v>
      </c>
      <c r="V101" s="6"/>
    </row>
    <row r="102" spans="1:24" x14ac:dyDescent="0.2">
      <c r="A102" s="7">
        <v>293</v>
      </c>
      <c r="B102" s="7">
        <v>100</v>
      </c>
      <c r="C102" s="6"/>
      <c r="D102" s="7">
        <v>1600</v>
      </c>
      <c r="E102" s="7">
        <v>1600</v>
      </c>
      <c r="F102" s="9" t="s">
        <v>76</v>
      </c>
      <c r="H102" s="6">
        <v>1</v>
      </c>
      <c r="I102" s="6">
        <v>6</v>
      </c>
      <c r="J102" s="6">
        <v>0</v>
      </c>
      <c r="K102" s="6">
        <v>0</v>
      </c>
      <c r="L102" s="7"/>
      <c r="M102" s="6">
        <v>1</v>
      </c>
      <c r="N102" s="6">
        <v>6</v>
      </c>
      <c r="O102" s="6">
        <v>0</v>
      </c>
      <c r="P102" s="6">
        <v>0</v>
      </c>
      <c r="Q102" s="9"/>
      <c r="R102" s="6">
        <v>1</v>
      </c>
      <c r="S102" s="6" t="str">
        <f>Y2</f>
        <v>A</v>
      </c>
      <c r="T102" s="6">
        <v>0</v>
      </c>
      <c r="U102" s="6">
        <v>0</v>
      </c>
      <c r="V102" s="6"/>
    </row>
    <row r="103" spans="1:24" x14ac:dyDescent="0.2">
      <c r="A103" s="7">
        <v>295</v>
      </c>
      <c r="B103" s="7">
        <v>101</v>
      </c>
      <c r="C103" s="6"/>
      <c r="D103" s="7">
        <v>1400</v>
      </c>
      <c r="E103" s="7">
        <v>1700</v>
      </c>
      <c r="F103" s="9" t="s">
        <v>76</v>
      </c>
      <c r="H103" s="6">
        <v>1</v>
      </c>
      <c r="I103" s="6">
        <v>4</v>
      </c>
      <c r="J103" s="6">
        <v>0</v>
      </c>
      <c r="K103" s="6">
        <v>0</v>
      </c>
      <c r="L103" s="7"/>
      <c r="M103" s="6">
        <v>1</v>
      </c>
      <c r="N103" s="6">
        <v>7</v>
      </c>
      <c r="O103" s="6">
        <v>0</v>
      </c>
      <c r="P103" s="6">
        <v>0</v>
      </c>
      <c r="Q103" s="9"/>
      <c r="R103" s="6">
        <v>1</v>
      </c>
      <c r="S103" s="6" t="str">
        <f>Y2</f>
        <v>A</v>
      </c>
      <c r="T103" s="6">
        <v>0</v>
      </c>
      <c r="U103" s="6">
        <v>0</v>
      </c>
      <c r="V103" s="6"/>
    </row>
    <row r="104" spans="1:24" x14ac:dyDescent="0.2">
      <c r="A104" s="7">
        <v>294</v>
      </c>
      <c r="B104" s="7">
        <v>102</v>
      </c>
      <c r="C104" s="6"/>
      <c r="D104" s="7">
        <v>1400</v>
      </c>
      <c r="E104" s="7">
        <v>1500</v>
      </c>
      <c r="F104" s="7">
        <v>1900</v>
      </c>
      <c r="H104" s="6">
        <v>1</v>
      </c>
      <c r="I104" s="6">
        <v>4</v>
      </c>
      <c r="J104" s="6">
        <v>0</v>
      </c>
      <c r="K104" s="6">
        <v>0</v>
      </c>
      <c r="L104" s="7"/>
      <c r="M104" s="6">
        <v>1</v>
      </c>
      <c r="N104" s="6">
        <v>5</v>
      </c>
      <c r="O104" s="6">
        <v>0</v>
      </c>
      <c r="P104" s="6">
        <v>0</v>
      </c>
      <c r="Q104" s="7"/>
      <c r="R104" s="6">
        <v>1</v>
      </c>
      <c r="S104" s="6">
        <v>9</v>
      </c>
      <c r="T104" s="6">
        <v>0</v>
      </c>
      <c r="U104" s="6">
        <v>0</v>
      </c>
      <c r="V104" s="6"/>
    </row>
    <row r="105" spans="1:24" x14ac:dyDescent="0.2">
      <c r="A105" s="7">
        <v>91</v>
      </c>
      <c r="B105" s="7">
        <v>103</v>
      </c>
      <c r="C105" s="6"/>
      <c r="D105" s="7">
        <v>1400</v>
      </c>
      <c r="E105" s="7">
        <v>1700</v>
      </c>
      <c r="F105" s="9" t="s">
        <v>76</v>
      </c>
      <c r="H105" s="6">
        <v>1</v>
      </c>
      <c r="I105" s="6">
        <v>4</v>
      </c>
      <c r="J105" s="6">
        <v>0</v>
      </c>
      <c r="K105" s="6">
        <v>0</v>
      </c>
      <c r="L105" s="7"/>
      <c r="M105" s="6">
        <v>1</v>
      </c>
      <c r="N105" s="6">
        <v>7</v>
      </c>
      <c r="O105" s="6">
        <v>0</v>
      </c>
      <c r="P105" s="6">
        <v>0</v>
      </c>
      <c r="Q105" s="9"/>
      <c r="R105" s="6">
        <v>1</v>
      </c>
      <c r="S105" s="6" t="str">
        <f>Y2</f>
        <v>A</v>
      </c>
      <c r="T105" s="6">
        <v>0</v>
      </c>
      <c r="U105" s="6">
        <v>0</v>
      </c>
      <c r="V105" s="6"/>
    </row>
    <row r="106" spans="1:24" x14ac:dyDescent="0.2">
      <c r="A106" s="7">
        <v>90</v>
      </c>
      <c r="B106" s="7">
        <v>104</v>
      </c>
      <c r="C106" s="6"/>
      <c r="D106" s="7">
        <v>1400</v>
      </c>
      <c r="E106" s="7">
        <v>1500</v>
      </c>
      <c r="F106" s="7">
        <v>1900</v>
      </c>
      <c r="H106" s="6">
        <v>1</v>
      </c>
      <c r="I106" s="6">
        <v>4</v>
      </c>
      <c r="J106" s="6">
        <v>0</v>
      </c>
      <c r="K106" s="6">
        <v>0</v>
      </c>
      <c r="L106" s="7"/>
      <c r="M106" s="6">
        <v>1</v>
      </c>
      <c r="N106" s="6">
        <v>5</v>
      </c>
      <c r="O106" s="6">
        <v>0</v>
      </c>
      <c r="P106" s="6">
        <v>0</v>
      </c>
      <c r="Q106" s="7"/>
      <c r="R106" s="6">
        <v>1</v>
      </c>
      <c r="S106" s="6">
        <v>9</v>
      </c>
      <c r="T106" s="6">
        <v>0</v>
      </c>
      <c r="U106" s="6">
        <v>0</v>
      </c>
      <c r="V106" s="6"/>
    </row>
    <row r="107" spans="1:24" x14ac:dyDescent="0.2">
      <c r="A107" s="7">
        <v>170</v>
      </c>
      <c r="B107" s="7">
        <v>105</v>
      </c>
      <c r="C107" s="6"/>
      <c r="D107" s="7">
        <v>1400</v>
      </c>
      <c r="E107" s="7">
        <v>1400</v>
      </c>
      <c r="F107" s="7">
        <v>1800</v>
      </c>
      <c r="H107" s="6">
        <v>1</v>
      </c>
      <c r="I107" s="6">
        <v>4</v>
      </c>
      <c r="J107" s="6">
        <v>0</v>
      </c>
      <c r="K107" s="6">
        <v>0</v>
      </c>
      <c r="L107" s="7"/>
      <c r="M107" s="6">
        <v>1</v>
      </c>
      <c r="N107" s="6">
        <v>4</v>
      </c>
      <c r="O107" s="6">
        <v>0</v>
      </c>
      <c r="P107" s="6">
        <v>0</v>
      </c>
      <c r="Q107" s="7"/>
      <c r="R107" s="6">
        <v>1</v>
      </c>
      <c r="S107" s="6">
        <v>8</v>
      </c>
      <c r="T107" s="6">
        <v>0</v>
      </c>
      <c r="U107" s="6">
        <v>0</v>
      </c>
      <c r="V107" s="6"/>
    </row>
    <row r="108" spans="1:24" x14ac:dyDescent="0.2">
      <c r="A108" s="7">
        <v>231</v>
      </c>
      <c r="B108" s="7">
        <v>106</v>
      </c>
      <c r="C108" s="6"/>
      <c r="D108" s="7">
        <v>1400</v>
      </c>
      <c r="E108" s="7">
        <v>1800</v>
      </c>
      <c r="F108" s="9" t="s">
        <v>76</v>
      </c>
      <c r="H108" s="6">
        <v>1</v>
      </c>
      <c r="I108" s="6">
        <v>4</v>
      </c>
      <c r="J108" s="6">
        <v>0</v>
      </c>
      <c r="K108" s="6">
        <v>0</v>
      </c>
      <c r="L108" s="7"/>
      <c r="M108" s="6">
        <v>1</v>
      </c>
      <c r="N108" s="6">
        <v>8</v>
      </c>
      <c r="O108" s="6">
        <v>0</v>
      </c>
      <c r="P108" s="6">
        <v>0</v>
      </c>
      <c r="Q108" s="9"/>
      <c r="R108" s="6">
        <v>1</v>
      </c>
      <c r="S108" s="6" t="str">
        <f>Y2</f>
        <v>A</v>
      </c>
      <c r="T108" s="6">
        <v>0</v>
      </c>
      <c r="U108" s="6">
        <v>0</v>
      </c>
      <c r="V108" s="6"/>
    </row>
    <row r="109" spans="1:24" x14ac:dyDescent="0.2">
      <c r="A109" s="7">
        <v>259</v>
      </c>
      <c r="B109" s="7">
        <v>107</v>
      </c>
      <c r="C109" s="6"/>
      <c r="D109" s="7">
        <v>1400</v>
      </c>
      <c r="E109" s="7">
        <v>1600</v>
      </c>
      <c r="F109" s="9" t="s">
        <v>76</v>
      </c>
      <c r="H109" s="6">
        <v>1</v>
      </c>
      <c r="I109" s="6">
        <v>4</v>
      </c>
      <c r="J109" s="6">
        <v>0</v>
      </c>
      <c r="K109" s="6">
        <v>0</v>
      </c>
      <c r="L109" s="7"/>
      <c r="M109" s="6">
        <v>1</v>
      </c>
      <c r="N109" s="6">
        <v>6</v>
      </c>
      <c r="O109" s="6">
        <v>0</v>
      </c>
      <c r="P109" s="6">
        <v>0</v>
      </c>
      <c r="Q109" s="9"/>
      <c r="R109" s="6">
        <v>1</v>
      </c>
      <c r="S109" s="6" t="str">
        <f>Y2</f>
        <v>A</v>
      </c>
      <c r="T109" s="6">
        <v>0</v>
      </c>
      <c r="U109" s="6">
        <v>0</v>
      </c>
      <c r="V109" s="6"/>
    </row>
    <row r="110" spans="1:24" x14ac:dyDescent="0.2">
      <c r="A110" s="7">
        <v>260</v>
      </c>
      <c r="B110" s="7">
        <v>108</v>
      </c>
      <c r="C110" s="6"/>
      <c r="D110" s="7">
        <v>1400</v>
      </c>
      <c r="E110" s="7">
        <v>1700</v>
      </c>
      <c r="F110" s="9" t="s">
        <v>76</v>
      </c>
      <c r="H110" s="6">
        <v>1</v>
      </c>
      <c r="I110" s="6">
        <v>4</v>
      </c>
      <c r="J110" s="6">
        <v>0</v>
      </c>
      <c r="K110" s="6">
        <v>0</v>
      </c>
      <c r="L110" s="7"/>
      <c r="M110" s="6">
        <v>1</v>
      </c>
      <c r="N110" s="6">
        <v>7</v>
      </c>
      <c r="O110" s="6">
        <v>0</v>
      </c>
      <c r="P110" s="6">
        <v>0</v>
      </c>
      <c r="Q110" s="9"/>
      <c r="R110" s="6">
        <v>1</v>
      </c>
      <c r="S110" s="6" t="str">
        <f>Y2</f>
        <v>A</v>
      </c>
      <c r="T110" s="6">
        <v>0</v>
      </c>
      <c r="U110" s="6">
        <v>0</v>
      </c>
      <c r="V110" s="6"/>
    </row>
    <row r="111" spans="1:24" x14ac:dyDescent="0.2">
      <c r="A111" s="7">
        <v>233</v>
      </c>
      <c r="B111" s="7">
        <v>109</v>
      </c>
      <c r="C111" s="6"/>
      <c r="D111" s="7">
        <v>1400</v>
      </c>
      <c r="E111" s="7">
        <v>1700</v>
      </c>
      <c r="F111" s="9" t="s">
        <v>76</v>
      </c>
      <c r="H111" s="6">
        <v>1</v>
      </c>
      <c r="I111" s="6">
        <v>4</v>
      </c>
      <c r="J111" s="6">
        <v>0</v>
      </c>
      <c r="K111" s="6">
        <v>0</v>
      </c>
      <c r="L111" s="7"/>
      <c r="M111" s="6">
        <v>1</v>
      </c>
      <c r="N111" s="6">
        <v>7</v>
      </c>
      <c r="O111" s="6">
        <v>0</v>
      </c>
      <c r="P111" s="6">
        <v>0</v>
      </c>
      <c r="Q111" s="9"/>
      <c r="R111" s="6">
        <v>1</v>
      </c>
      <c r="S111" s="6" t="str">
        <f>Y2</f>
        <v>A</v>
      </c>
      <c r="T111" s="6">
        <v>0</v>
      </c>
      <c r="U111" s="6">
        <v>0</v>
      </c>
      <c r="V111" s="6"/>
    </row>
    <row r="112" spans="1:24" x14ac:dyDescent="0.2">
      <c r="A112" s="7">
        <v>232</v>
      </c>
      <c r="B112" s="7">
        <v>110</v>
      </c>
      <c r="C112" s="6"/>
      <c r="D112" s="7">
        <v>1400</v>
      </c>
      <c r="E112" s="7">
        <v>1600</v>
      </c>
      <c r="F112" s="9" t="s">
        <v>76</v>
      </c>
      <c r="H112" s="6">
        <v>1</v>
      </c>
      <c r="I112" s="6">
        <v>4</v>
      </c>
      <c r="J112" s="6">
        <v>0</v>
      </c>
      <c r="K112" s="6">
        <v>0</v>
      </c>
      <c r="L112" s="7"/>
      <c r="M112" s="6">
        <v>1</v>
      </c>
      <c r="N112" s="6">
        <v>6</v>
      </c>
      <c r="O112" s="6">
        <v>0</v>
      </c>
      <c r="P112" s="6">
        <v>0</v>
      </c>
      <c r="Q112" s="9"/>
      <c r="R112" s="6">
        <v>1</v>
      </c>
      <c r="S112" s="6" t="str">
        <f>Y2</f>
        <v>A</v>
      </c>
      <c r="T112" s="6">
        <v>0</v>
      </c>
      <c r="U112" s="6">
        <v>0</v>
      </c>
      <c r="V112" s="6"/>
    </row>
    <row r="113" spans="1:22" x14ac:dyDescent="0.2">
      <c r="A113" s="7">
        <v>114</v>
      </c>
      <c r="B113" s="7">
        <v>111</v>
      </c>
      <c r="C113" s="6"/>
      <c r="D113" s="7">
        <v>1400</v>
      </c>
      <c r="E113" s="7">
        <v>1400</v>
      </c>
      <c r="F113" s="7">
        <v>1800</v>
      </c>
      <c r="H113" s="6">
        <v>1</v>
      </c>
      <c r="I113" s="6">
        <v>4</v>
      </c>
      <c r="J113" s="6">
        <v>0</v>
      </c>
      <c r="K113" s="6">
        <v>0</v>
      </c>
      <c r="L113" s="7"/>
      <c r="M113" s="6">
        <v>1</v>
      </c>
      <c r="N113" s="6">
        <v>4</v>
      </c>
      <c r="O113" s="6">
        <v>0</v>
      </c>
      <c r="P113" s="6">
        <v>0</v>
      </c>
      <c r="Q113" s="7"/>
      <c r="R113" s="6">
        <v>1</v>
      </c>
      <c r="S113" s="6">
        <v>8</v>
      </c>
      <c r="T113" s="6">
        <v>0</v>
      </c>
      <c r="U113" s="6">
        <v>0</v>
      </c>
      <c r="V113" s="6"/>
    </row>
    <row r="114" spans="1:22" x14ac:dyDescent="0.2">
      <c r="A114" s="7">
        <v>212</v>
      </c>
      <c r="B114" s="7">
        <v>112</v>
      </c>
      <c r="C114" s="6"/>
      <c r="D114" s="7">
        <v>1400</v>
      </c>
      <c r="E114" s="7">
        <v>1500</v>
      </c>
      <c r="F114" s="7">
        <v>1900</v>
      </c>
      <c r="H114" s="6">
        <v>1</v>
      </c>
      <c r="I114" s="6">
        <v>4</v>
      </c>
      <c r="J114" s="6">
        <v>0</v>
      </c>
      <c r="K114" s="6">
        <v>0</v>
      </c>
      <c r="L114" s="7"/>
      <c r="M114" s="6">
        <v>1</v>
      </c>
      <c r="N114" s="6">
        <v>5</v>
      </c>
      <c r="O114" s="6">
        <v>0</v>
      </c>
      <c r="P114" s="6">
        <v>0</v>
      </c>
      <c r="Q114" s="7"/>
      <c r="R114" s="6">
        <v>1</v>
      </c>
      <c r="S114" s="6">
        <v>9</v>
      </c>
      <c r="T114" s="6">
        <v>0</v>
      </c>
      <c r="U114" s="6">
        <v>0</v>
      </c>
      <c r="V114" s="6"/>
    </row>
    <row r="115" spans="1:22" x14ac:dyDescent="0.2">
      <c r="A115" s="7">
        <v>113</v>
      </c>
      <c r="B115" s="7">
        <v>113</v>
      </c>
      <c r="C115" s="6"/>
      <c r="D115" s="7">
        <v>1400</v>
      </c>
      <c r="E115" s="7">
        <v>1500</v>
      </c>
      <c r="F115" s="7">
        <v>1900</v>
      </c>
      <c r="H115" s="6">
        <v>1</v>
      </c>
      <c r="I115" s="6">
        <v>4</v>
      </c>
      <c r="J115" s="6">
        <v>0</v>
      </c>
      <c r="K115" s="6">
        <v>0</v>
      </c>
      <c r="L115" s="7"/>
      <c r="M115" s="6">
        <v>1</v>
      </c>
      <c r="N115" s="6">
        <v>5</v>
      </c>
      <c r="O115" s="6">
        <v>0</v>
      </c>
      <c r="P115" s="6">
        <v>0</v>
      </c>
      <c r="Q115" s="7"/>
      <c r="R115" s="6">
        <v>1</v>
      </c>
      <c r="S115" s="6">
        <v>9</v>
      </c>
      <c r="T115" s="6">
        <v>0</v>
      </c>
      <c r="U115" s="6">
        <v>0</v>
      </c>
      <c r="V115" s="6"/>
    </row>
    <row r="116" spans="1:22" x14ac:dyDescent="0.2">
      <c r="A116" s="7">
        <v>230</v>
      </c>
      <c r="B116" s="7">
        <v>114</v>
      </c>
      <c r="C116" s="6"/>
      <c r="D116" s="7">
        <v>1400</v>
      </c>
      <c r="E116" s="7">
        <v>1500</v>
      </c>
      <c r="F116" s="7">
        <v>1900</v>
      </c>
      <c r="H116" s="6">
        <v>1</v>
      </c>
      <c r="I116" s="6">
        <v>4</v>
      </c>
      <c r="J116" s="6">
        <v>0</v>
      </c>
      <c r="K116" s="6">
        <v>0</v>
      </c>
      <c r="L116" s="7"/>
      <c r="M116" s="6">
        <v>1</v>
      </c>
      <c r="N116" s="6">
        <v>5</v>
      </c>
      <c r="O116" s="6">
        <v>0</v>
      </c>
      <c r="P116" s="6">
        <v>0</v>
      </c>
      <c r="Q116" s="7"/>
      <c r="R116" s="6">
        <v>1</v>
      </c>
      <c r="S116" s="6">
        <v>9</v>
      </c>
      <c r="T116" s="6">
        <v>0</v>
      </c>
      <c r="U116" s="6">
        <v>0</v>
      </c>
      <c r="V116" s="6"/>
    </row>
    <row r="117" spans="1:22" x14ac:dyDescent="0.2">
      <c r="A117" s="7">
        <v>229</v>
      </c>
      <c r="B117" s="7">
        <v>115</v>
      </c>
      <c r="C117" s="6"/>
      <c r="D117" s="7">
        <v>1400</v>
      </c>
      <c r="E117" s="7">
        <v>1600</v>
      </c>
      <c r="F117" s="9" t="s">
        <v>76</v>
      </c>
      <c r="H117" s="6">
        <v>1</v>
      </c>
      <c r="I117" s="6">
        <v>4</v>
      </c>
      <c r="J117" s="6">
        <v>0</v>
      </c>
      <c r="K117" s="6">
        <v>0</v>
      </c>
      <c r="L117" s="7"/>
      <c r="M117" s="6">
        <v>1</v>
      </c>
      <c r="N117" s="6">
        <v>6</v>
      </c>
      <c r="O117" s="6">
        <v>0</v>
      </c>
      <c r="P117" s="6">
        <v>0</v>
      </c>
      <c r="Q117" s="9"/>
      <c r="R117" s="6">
        <v>1</v>
      </c>
      <c r="S117" s="6" t="str">
        <f>Y2</f>
        <v>A</v>
      </c>
      <c r="T117" s="6">
        <v>0</v>
      </c>
      <c r="U117" s="6">
        <v>0</v>
      </c>
      <c r="V117" s="6"/>
    </row>
    <row r="118" spans="1:22" x14ac:dyDescent="0.2">
      <c r="A118" s="7">
        <v>226</v>
      </c>
      <c r="B118" s="7">
        <v>116</v>
      </c>
      <c r="C118" s="6"/>
      <c r="D118" s="7">
        <v>1400</v>
      </c>
      <c r="E118" s="7">
        <v>1600</v>
      </c>
      <c r="F118" s="9" t="s">
        <v>76</v>
      </c>
      <c r="H118" s="6">
        <v>1</v>
      </c>
      <c r="I118" s="6">
        <v>4</v>
      </c>
      <c r="J118" s="6">
        <v>0</v>
      </c>
      <c r="K118" s="6">
        <v>0</v>
      </c>
      <c r="L118" s="7"/>
      <c r="M118" s="6">
        <v>1</v>
      </c>
      <c r="N118" s="6">
        <v>6</v>
      </c>
      <c r="O118" s="6">
        <v>0</v>
      </c>
      <c r="P118" s="6">
        <v>0</v>
      </c>
      <c r="Q118" s="9"/>
      <c r="R118" s="6">
        <v>1</v>
      </c>
      <c r="S118" s="6" t="str">
        <f>Y2</f>
        <v>A</v>
      </c>
      <c r="T118" s="6">
        <v>0</v>
      </c>
      <c r="U118" s="6">
        <v>0</v>
      </c>
      <c r="V118" s="6"/>
    </row>
    <row r="119" spans="1:22" x14ac:dyDescent="0.2">
      <c r="A119" s="7">
        <v>225</v>
      </c>
      <c r="B119" s="7">
        <v>117</v>
      </c>
      <c r="C119" s="6"/>
      <c r="D119" s="7">
        <v>1400</v>
      </c>
      <c r="E119" s="7">
        <v>1800</v>
      </c>
      <c r="F119" s="9" t="s">
        <v>76</v>
      </c>
      <c r="H119" s="6">
        <v>1</v>
      </c>
      <c r="I119" s="6">
        <v>4</v>
      </c>
      <c r="J119" s="6">
        <v>0</v>
      </c>
      <c r="K119" s="6">
        <v>0</v>
      </c>
      <c r="L119" s="7"/>
      <c r="M119" s="6">
        <v>1</v>
      </c>
      <c r="N119" s="6">
        <v>8</v>
      </c>
      <c r="O119" s="6">
        <v>0</v>
      </c>
      <c r="P119" s="6">
        <v>0</v>
      </c>
      <c r="Q119" s="9"/>
      <c r="R119" s="6">
        <v>1</v>
      </c>
      <c r="S119" s="6" t="str">
        <f>Y2</f>
        <v>A</v>
      </c>
      <c r="T119" s="6">
        <v>0</v>
      </c>
      <c r="U119" s="6">
        <v>0</v>
      </c>
      <c r="V119" s="6"/>
    </row>
    <row r="120" spans="1:22" x14ac:dyDescent="0.2">
      <c r="A120" s="7">
        <v>223</v>
      </c>
      <c r="B120" s="7">
        <v>118</v>
      </c>
      <c r="C120" s="6"/>
      <c r="D120" s="7">
        <v>1400</v>
      </c>
      <c r="E120" s="7">
        <v>1700</v>
      </c>
      <c r="F120" s="9" t="s">
        <v>76</v>
      </c>
      <c r="H120" s="6">
        <v>1</v>
      </c>
      <c r="I120" s="6">
        <v>4</v>
      </c>
      <c r="J120" s="6">
        <v>0</v>
      </c>
      <c r="K120" s="6">
        <v>0</v>
      </c>
      <c r="L120" s="7"/>
      <c r="M120" s="6">
        <v>1</v>
      </c>
      <c r="N120" s="6">
        <v>7</v>
      </c>
      <c r="O120" s="6">
        <v>0</v>
      </c>
      <c r="P120" s="6">
        <v>0</v>
      </c>
      <c r="Q120" s="9"/>
      <c r="R120" s="6">
        <v>1</v>
      </c>
      <c r="S120" s="6" t="str">
        <f>Y2</f>
        <v>A</v>
      </c>
      <c r="T120" s="6">
        <v>0</v>
      </c>
      <c r="U120" s="6">
        <v>0</v>
      </c>
      <c r="V120" s="6"/>
    </row>
    <row r="121" spans="1:22" x14ac:dyDescent="0.2">
      <c r="A121" s="7">
        <v>221</v>
      </c>
      <c r="B121" s="7">
        <v>119</v>
      </c>
      <c r="C121" s="6"/>
      <c r="D121" s="7">
        <v>1400</v>
      </c>
      <c r="E121" s="7">
        <v>1500</v>
      </c>
      <c r="F121" s="7">
        <v>1900</v>
      </c>
      <c r="H121" s="6">
        <v>1</v>
      </c>
      <c r="I121" s="6">
        <v>4</v>
      </c>
      <c r="J121" s="6">
        <v>0</v>
      </c>
      <c r="K121" s="6">
        <v>0</v>
      </c>
      <c r="L121" s="7"/>
      <c r="M121" s="6">
        <v>1</v>
      </c>
      <c r="N121" s="6">
        <v>5</v>
      </c>
      <c r="O121" s="6">
        <v>0</v>
      </c>
      <c r="P121" s="6">
        <v>0</v>
      </c>
      <c r="Q121" s="7"/>
      <c r="R121" s="6">
        <v>1</v>
      </c>
      <c r="S121" s="6">
        <v>9</v>
      </c>
      <c r="T121" s="6">
        <v>0</v>
      </c>
      <c r="U121" s="6">
        <v>0</v>
      </c>
      <c r="V121" s="6"/>
    </row>
    <row r="122" spans="1:22" x14ac:dyDescent="0.2">
      <c r="A122" s="7">
        <v>222</v>
      </c>
      <c r="B122" s="7">
        <v>120</v>
      </c>
      <c r="C122" s="6"/>
      <c r="D122" s="7">
        <v>1400</v>
      </c>
      <c r="E122" s="7">
        <v>1500</v>
      </c>
      <c r="F122" s="7">
        <v>1900</v>
      </c>
      <c r="H122" s="6">
        <v>1</v>
      </c>
      <c r="I122" s="6">
        <v>4</v>
      </c>
      <c r="J122" s="6">
        <v>0</v>
      </c>
      <c r="K122" s="6">
        <v>0</v>
      </c>
      <c r="L122" s="7"/>
      <c r="M122" s="6">
        <v>1</v>
      </c>
      <c r="N122" s="6">
        <v>5</v>
      </c>
      <c r="O122" s="6">
        <v>0</v>
      </c>
      <c r="P122" s="6">
        <v>0</v>
      </c>
      <c r="Q122" s="7"/>
      <c r="R122" s="6">
        <v>1</v>
      </c>
      <c r="S122" s="6">
        <v>9</v>
      </c>
      <c r="T122" s="6">
        <v>0</v>
      </c>
      <c r="U122" s="6">
        <v>0</v>
      </c>
      <c r="V122" s="6"/>
    </row>
    <row r="123" spans="1:22" x14ac:dyDescent="0.2">
      <c r="A123" s="7">
        <v>217</v>
      </c>
      <c r="B123" s="7">
        <v>121</v>
      </c>
      <c r="C123" s="6"/>
      <c r="D123" s="7">
        <v>1400</v>
      </c>
      <c r="E123" s="7">
        <v>1500</v>
      </c>
      <c r="F123" s="7">
        <v>1900</v>
      </c>
      <c r="H123" s="6">
        <v>1</v>
      </c>
      <c r="I123" s="6">
        <v>4</v>
      </c>
      <c r="J123" s="6">
        <v>0</v>
      </c>
      <c r="K123" s="6">
        <v>0</v>
      </c>
      <c r="L123" s="7"/>
      <c r="M123" s="6">
        <v>1</v>
      </c>
      <c r="N123" s="6">
        <v>5</v>
      </c>
      <c r="O123" s="6">
        <v>0</v>
      </c>
      <c r="P123" s="6">
        <v>0</v>
      </c>
      <c r="Q123" s="7"/>
      <c r="R123" s="6">
        <v>1</v>
      </c>
      <c r="S123" s="6">
        <v>9</v>
      </c>
      <c r="T123" s="6">
        <v>0</v>
      </c>
      <c r="U123" s="6">
        <v>0</v>
      </c>
      <c r="V123" s="6"/>
    </row>
    <row r="124" spans="1:22" x14ac:dyDescent="0.2">
      <c r="A124" s="7">
        <v>216</v>
      </c>
      <c r="B124" s="7">
        <v>122</v>
      </c>
      <c r="C124" s="6"/>
      <c r="D124" s="7">
        <v>1400</v>
      </c>
      <c r="E124" s="7">
        <v>1600</v>
      </c>
      <c r="F124" s="9" t="s">
        <v>76</v>
      </c>
      <c r="H124" s="6">
        <v>1</v>
      </c>
      <c r="I124" s="6">
        <v>4</v>
      </c>
      <c r="J124" s="6">
        <v>0</v>
      </c>
      <c r="K124" s="6">
        <v>0</v>
      </c>
      <c r="L124" s="7"/>
      <c r="M124" s="6">
        <v>1</v>
      </c>
      <c r="N124" s="6">
        <v>6</v>
      </c>
      <c r="O124" s="6">
        <v>0</v>
      </c>
      <c r="P124" s="6">
        <v>0</v>
      </c>
      <c r="Q124" s="9"/>
      <c r="R124" s="6">
        <v>1</v>
      </c>
      <c r="S124" s="6" t="str">
        <f>Y2</f>
        <v>A</v>
      </c>
      <c r="T124" s="6">
        <v>0</v>
      </c>
      <c r="U124" s="6">
        <v>0</v>
      </c>
      <c r="V124" s="6"/>
    </row>
    <row r="125" spans="1:22" x14ac:dyDescent="0.2">
      <c r="A125" s="7">
        <v>215</v>
      </c>
      <c r="B125" s="7">
        <v>123</v>
      </c>
      <c r="C125" s="6"/>
      <c r="D125" s="7">
        <v>1400</v>
      </c>
      <c r="E125" s="7">
        <v>1500</v>
      </c>
      <c r="F125" s="7">
        <v>1900</v>
      </c>
      <c r="H125" s="6">
        <v>1</v>
      </c>
      <c r="I125" s="6">
        <v>4</v>
      </c>
      <c r="J125" s="6">
        <v>0</v>
      </c>
      <c r="K125" s="6">
        <v>0</v>
      </c>
      <c r="L125" s="7"/>
      <c r="M125" s="6">
        <v>1</v>
      </c>
      <c r="N125" s="6">
        <v>5</v>
      </c>
      <c r="O125" s="6">
        <v>0</v>
      </c>
      <c r="P125" s="6">
        <v>0</v>
      </c>
      <c r="Q125" s="7"/>
      <c r="R125" s="6">
        <v>1</v>
      </c>
      <c r="S125" s="6">
        <v>9</v>
      </c>
      <c r="T125" s="6">
        <v>0</v>
      </c>
      <c r="U125" s="6">
        <v>0</v>
      </c>
      <c r="V125" s="6"/>
    </row>
    <row r="126" spans="1:22" x14ac:dyDescent="0.2">
      <c r="A126" s="7">
        <v>245</v>
      </c>
      <c r="B126" s="7">
        <v>124</v>
      </c>
      <c r="C126" s="6"/>
      <c r="D126" s="7">
        <v>1400</v>
      </c>
      <c r="E126" s="7">
        <v>1700</v>
      </c>
      <c r="F126" s="9" t="s">
        <v>76</v>
      </c>
      <c r="H126" s="6">
        <v>1</v>
      </c>
      <c r="I126" s="6">
        <v>4</v>
      </c>
      <c r="J126" s="6">
        <v>0</v>
      </c>
      <c r="K126" s="6">
        <v>0</v>
      </c>
      <c r="L126" s="7"/>
      <c r="M126" s="6">
        <v>1</v>
      </c>
      <c r="N126" s="6">
        <v>7</v>
      </c>
      <c r="O126" s="6">
        <v>0</v>
      </c>
      <c r="P126" s="6">
        <v>0</v>
      </c>
      <c r="Q126" s="9"/>
      <c r="R126" s="6">
        <v>1</v>
      </c>
      <c r="S126" s="6" t="str">
        <f>Y2</f>
        <v>A</v>
      </c>
      <c r="T126" s="6">
        <v>0</v>
      </c>
      <c r="U126" s="6">
        <v>0</v>
      </c>
      <c r="V126" s="6"/>
    </row>
    <row r="127" spans="1:22" x14ac:dyDescent="0.2">
      <c r="A127" s="7">
        <v>239</v>
      </c>
      <c r="B127" s="7">
        <v>125</v>
      </c>
      <c r="C127" s="6"/>
      <c r="D127" s="7">
        <v>1400</v>
      </c>
      <c r="E127" s="7">
        <v>1600</v>
      </c>
      <c r="F127" s="9" t="s">
        <v>76</v>
      </c>
      <c r="H127" s="6">
        <v>1</v>
      </c>
      <c r="I127" s="6">
        <v>4</v>
      </c>
      <c r="J127" s="6">
        <v>0</v>
      </c>
      <c r="K127" s="6">
        <v>0</v>
      </c>
      <c r="L127" s="7"/>
      <c r="M127" s="6">
        <v>1</v>
      </c>
      <c r="N127" s="6">
        <v>6</v>
      </c>
      <c r="O127" s="6">
        <v>0</v>
      </c>
      <c r="P127" s="6">
        <v>0</v>
      </c>
      <c r="Q127" s="9"/>
      <c r="R127" s="6">
        <v>1</v>
      </c>
      <c r="S127" s="6" t="str">
        <f>Y2</f>
        <v>A</v>
      </c>
      <c r="T127" s="6">
        <v>0</v>
      </c>
      <c r="U127" s="6">
        <v>0</v>
      </c>
      <c r="V127" s="6"/>
    </row>
    <row r="128" spans="1:22" x14ac:dyDescent="0.2">
      <c r="A128" s="7">
        <v>240</v>
      </c>
      <c r="B128" s="7">
        <v>126</v>
      </c>
      <c r="C128" s="6"/>
      <c r="D128" s="7">
        <v>1400</v>
      </c>
      <c r="E128" s="7">
        <v>1600</v>
      </c>
      <c r="F128" s="9" t="s">
        <v>76</v>
      </c>
      <c r="H128" s="6">
        <v>1</v>
      </c>
      <c r="I128" s="6">
        <v>4</v>
      </c>
      <c r="J128" s="6">
        <v>0</v>
      </c>
      <c r="K128" s="6">
        <v>0</v>
      </c>
      <c r="L128" s="7"/>
      <c r="M128" s="6">
        <v>1</v>
      </c>
      <c r="N128" s="6">
        <v>6</v>
      </c>
      <c r="O128" s="6">
        <v>0</v>
      </c>
      <c r="P128" s="6">
        <v>0</v>
      </c>
      <c r="Q128" s="9"/>
      <c r="R128" s="6">
        <v>1</v>
      </c>
      <c r="S128" s="6" t="str">
        <f>Y2</f>
        <v>A</v>
      </c>
      <c r="T128" s="6">
        <v>0</v>
      </c>
      <c r="U128" s="6">
        <v>0</v>
      </c>
      <c r="V128" s="6"/>
    </row>
    <row r="129" spans="1:23" x14ac:dyDescent="0.2">
      <c r="A129" s="7">
        <v>244</v>
      </c>
      <c r="B129" s="7">
        <v>127</v>
      </c>
      <c r="C129" s="6"/>
      <c r="D129" s="7">
        <v>1400</v>
      </c>
      <c r="E129" s="7">
        <v>1600</v>
      </c>
      <c r="F129" s="9" t="s">
        <v>76</v>
      </c>
      <c r="H129" s="6">
        <v>1</v>
      </c>
      <c r="I129" s="6">
        <v>4</v>
      </c>
      <c r="J129" s="6">
        <v>0</v>
      </c>
      <c r="K129" s="6">
        <v>0</v>
      </c>
      <c r="L129" s="7"/>
      <c r="M129" s="6">
        <v>1</v>
      </c>
      <c r="N129" s="6">
        <v>6</v>
      </c>
      <c r="O129" s="6">
        <v>0</v>
      </c>
      <c r="P129" s="6">
        <v>0</v>
      </c>
      <c r="Q129" s="9"/>
      <c r="R129" s="6">
        <v>1</v>
      </c>
      <c r="S129" s="6" t="str">
        <f>Y2</f>
        <v>A</v>
      </c>
      <c r="T129" s="6">
        <v>0</v>
      </c>
      <c r="U129" s="6">
        <v>0</v>
      </c>
      <c r="V129" s="6"/>
    </row>
    <row r="130" spans="1:23" x14ac:dyDescent="0.2">
      <c r="A130" s="7">
        <v>243</v>
      </c>
      <c r="B130" s="7">
        <v>128</v>
      </c>
      <c r="C130" s="6"/>
      <c r="D130" s="7">
        <v>1400</v>
      </c>
      <c r="E130" s="7">
        <v>1700</v>
      </c>
      <c r="F130" s="9" t="s">
        <v>76</v>
      </c>
      <c r="H130" s="6">
        <v>1</v>
      </c>
      <c r="I130" s="6">
        <v>4</v>
      </c>
      <c r="J130" s="6">
        <v>0</v>
      </c>
      <c r="K130" s="6">
        <v>0</v>
      </c>
      <c r="L130" s="7"/>
      <c r="M130" s="6">
        <v>1</v>
      </c>
      <c r="N130" s="6">
        <v>7</v>
      </c>
      <c r="O130" s="6">
        <v>0</v>
      </c>
      <c r="P130" s="6">
        <v>0</v>
      </c>
      <c r="Q130" s="9"/>
      <c r="R130" s="6">
        <v>1</v>
      </c>
      <c r="S130" s="6" t="str">
        <f>Y2</f>
        <v>A</v>
      </c>
      <c r="T130" s="6">
        <v>0</v>
      </c>
      <c r="U130" s="6">
        <v>0</v>
      </c>
      <c r="V130" s="6"/>
    </row>
    <row r="131" spans="1:23" x14ac:dyDescent="0.2">
      <c r="A131" s="7">
        <v>242</v>
      </c>
      <c r="B131" s="7">
        <v>129</v>
      </c>
      <c r="C131" s="6"/>
      <c r="D131" s="7">
        <v>1400</v>
      </c>
      <c r="E131" s="7">
        <v>1500</v>
      </c>
      <c r="F131" s="7">
        <v>1900</v>
      </c>
      <c r="H131" s="6">
        <v>1</v>
      </c>
      <c r="I131" s="6">
        <v>4</v>
      </c>
      <c r="J131" s="6">
        <v>0</v>
      </c>
      <c r="K131" s="6">
        <v>0</v>
      </c>
      <c r="L131" s="7"/>
      <c r="M131" s="6">
        <v>1</v>
      </c>
      <c r="N131" s="6">
        <v>5</v>
      </c>
      <c r="O131" s="6">
        <v>0</v>
      </c>
      <c r="P131" s="6">
        <v>0</v>
      </c>
      <c r="Q131" s="7"/>
      <c r="R131" s="6">
        <v>1</v>
      </c>
      <c r="S131" s="6">
        <v>9</v>
      </c>
      <c r="T131" s="6">
        <v>0</v>
      </c>
      <c r="U131" s="6">
        <v>0</v>
      </c>
      <c r="V131" s="6"/>
    </row>
    <row r="132" spans="1:23" x14ac:dyDescent="0.2">
      <c r="A132" s="9" t="s">
        <v>86</v>
      </c>
      <c r="B132" s="7">
        <v>130</v>
      </c>
      <c r="C132" s="6"/>
      <c r="D132" s="10">
        <v>0</v>
      </c>
      <c r="E132" s="10">
        <v>0</v>
      </c>
      <c r="F132" s="10">
        <v>0</v>
      </c>
      <c r="H132" s="6">
        <v>0</v>
      </c>
      <c r="I132" s="6">
        <v>0</v>
      </c>
      <c r="J132" s="6">
        <v>0</v>
      </c>
      <c r="K132" s="6">
        <v>0</v>
      </c>
      <c r="L132" s="10"/>
      <c r="M132" s="6">
        <v>0</v>
      </c>
      <c r="N132" s="6">
        <v>0</v>
      </c>
      <c r="O132" s="6">
        <v>0</v>
      </c>
      <c r="P132" s="6">
        <v>0</v>
      </c>
      <c r="Q132" s="10"/>
      <c r="R132" s="6">
        <v>0</v>
      </c>
      <c r="S132" s="6">
        <v>0</v>
      </c>
      <c r="T132" s="6">
        <v>0</v>
      </c>
      <c r="U132" s="6">
        <v>0</v>
      </c>
      <c r="V132" s="6"/>
    </row>
    <row r="133" spans="1:23" x14ac:dyDescent="0.2">
      <c r="A133" s="7">
        <v>237</v>
      </c>
      <c r="B133" s="7">
        <v>131</v>
      </c>
      <c r="C133" s="6"/>
      <c r="D133" s="7">
        <v>1400</v>
      </c>
      <c r="E133" s="7">
        <v>1900</v>
      </c>
      <c r="F133" s="9" t="s">
        <v>76</v>
      </c>
      <c r="H133" s="6">
        <v>1</v>
      </c>
      <c r="I133" s="6">
        <v>4</v>
      </c>
      <c r="J133" s="6">
        <v>0</v>
      </c>
      <c r="K133" s="6">
        <v>0</v>
      </c>
      <c r="L133" s="7"/>
      <c r="M133" s="6">
        <v>1</v>
      </c>
      <c r="N133" s="6">
        <v>9</v>
      </c>
      <c r="O133" s="6">
        <v>0</v>
      </c>
      <c r="P133" s="6">
        <v>0</v>
      </c>
      <c r="Q133" s="9"/>
      <c r="R133" s="6">
        <v>1</v>
      </c>
      <c r="S133" s="6" t="str">
        <f>Y2</f>
        <v>A</v>
      </c>
      <c r="T133" s="6">
        <v>0</v>
      </c>
      <c r="U133" s="6">
        <v>0</v>
      </c>
      <c r="V133" s="6"/>
    </row>
    <row r="134" spans="1:23" x14ac:dyDescent="0.2">
      <c r="A134" s="7">
        <v>236</v>
      </c>
      <c r="B134" s="7">
        <v>132</v>
      </c>
      <c r="C134" s="6"/>
      <c r="D134" s="7">
        <v>3121</v>
      </c>
      <c r="E134" s="7">
        <v>1600</v>
      </c>
      <c r="F134" s="7">
        <v>3121</v>
      </c>
      <c r="H134" s="6">
        <v>3</v>
      </c>
      <c r="I134" s="6">
        <v>1</v>
      </c>
      <c r="J134" s="6">
        <v>2</v>
      </c>
      <c r="K134" s="6">
        <v>1</v>
      </c>
      <c r="L134" s="7"/>
      <c r="M134" s="6">
        <v>1</v>
      </c>
      <c r="N134" s="6">
        <v>6</v>
      </c>
      <c r="O134" s="6">
        <v>0</v>
      </c>
      <c r="P134" s="6">
        <v>0</v>
      </c>
      <c r="Q134" s="7"/>
      <c r="R134" s="6">
        <v>3</v>
      </c>
      <c r="S134" s="6">
        <v>1</v>
      </c>
      <c r="T134" s="6">
        <v>2</v>
      </c>
      <c r="U134" s="6">
        <v>1</v>
      </c>
      <c r="V134" s="6"/>
    </row>
    <row r="135" spans="1:23" x14ac:dyDescent="0.2">
      <c r="A135" s="7">
        <v>256</v>
      </c>
      <c r="B135" s="7">
        <v>133</v>
      </c>
      <c r="C135" s="6"/>
      <c r="D135" s="7">
        <v>2114</v>
      </c>
      <c r="E135" s="7">
        <v>1500</v>
      </c>
      <c r="F135" s="7">
        <v>2119</v>
      </c>
      <c r="H135" s="6">
        <v>2</v>
      </c>
      <c r="I135" s="6">
        <v>1</v>
      </c>
      <c r="J135" s="6">
        <v>1</v>
      </c>
      <c r="K135" s="6">
        <v>4</v>
      </c>
      <c r="L135" s="7"/>
      <c r="M135" s="6">
        <v>1</v>
      </c>
      <c r="N135" s="6">
        <v>5</v>
      </c>
      <c r="O135" s="6">
        <v>0</v>
      </c>
      <c r="P135" s="6">
        <v>0</v>
      </c>
      <c r="Q135" s="7"/>
      <c r="R135" s="6">
        <v>2</v>
      </c>
      <c r="S135" s="6">
        <v>1</v>
      </c>
      <c r="T135" s="6">
        <v>1</v>
      </c>
      <c r="U135" s="6">
        <v>9</v>
      </c>
      <c r="V135" s="6"/>
    </row>
    <row r="136" spans="1:23" x14ac:dyDescent="0.2">
      <c r="A136" s="7">
        <v>257</v>
      </c>
      <c r="B136" s="7">
        <v>134</v>
      </c>
      <c r="C136" s="6"/>
      <c r="D136" s="7">
        <v>1400</v>
      </c>
      <c r="E136" s="7">
        <v>1500</v>
      </c>
      <c r="F136" s="7">
        <v>1900</v>
      </c>
      <c r="H136" s="6">
        <v>1</v>
      </c>
      <c r="I136" s="6">
        <v>4</v>
      </c>
      <c r="J136" s="6">
        <v>0</v>
      </c>
      <c r="K136" s="6">
        <v>0</v>
      </c>
      <c r="L136" s="7"/>
      <c r="M136" s="6">
        <v>1</v>
      </c>
      <c r="N136" s="6">
        <v>5</v>
      </c>
      <c r="O136" s="6">
        <v>0</v>
      </c>
      <c r="P136" s="6">
        <v>0</v>
      </c>
      <c r="Q136" s="7"/>
      <c r="R136" s="6">
        <v>1</v>
      </c>
      <c r="S136" s="6">
        <v>9</v>
      </c>
      <c r="T136" s="6">
        <v>0</v>
      </c>
      <c r="U136" s="6">
        <v>0</v>
      </c>
      <c r="V136" s="6"/>
    </row>
    <row r="137" spans="1:23" x14ac:dyDescent="0.2">
      <c r="A137" s="7">
        <v>250</v>
      </c>
      <c r="B137" s="7">
        <v>135</v>
      </c>
      <c r="C137" s="6"/>
      <c r="D137" s="7">
        <v>1400</v>
      </c>
      <c r="E137" s="7">
        <v>1500</v>
      </c>
      <c r="F137" s="7">
        <v>1900</v>
      </c>
      <c r="H137" s="6">
        <v>1</v>
      </c>
      <c r="I137" s="6">
        <v>4</v>
      </c>
      <c r="J137" s="6">
        <v>0</v>
      </c>
      <c r="K137" s="6">
        <v>0</v>
      </c>
      <c r="L137" s="7"/>
      <c r="M137" s="6">
        <v>1</v>
      </c>
      <c r="N137" s="6">
        <v>5</v>
      </c>
      <c r="O137" s="6">
        <v>0</v>
      </c>
      <c r="P137" s="6">
        <v>0</v>
      </c>
      <c r="Q137" s="7"/>
      <c r="R137" s="6">
        <v>1</v>
      </c>
      <c r="S137" s="6">
        <v>9</v>
      </c>
      <c r="T137" s="6">
        <v>0</v>
      </c>
      <c r="U137" s="6">
        <v>0</v>
      </c>
      <c r="V137" s="6"/>
      <c r="W137" s="6"/>
    </row>
    <row r="138" spans="1:23" x14ac:dyDescent="0.2">
      <c r="A138" s="7">
        <v>252</v>
      </c>
      <c r="B138" s="7">
        <v>136</v>
      </c>
      <c r="C138" s="6"/>
      <c r="D138" s="7">
        <v>1400</v>
      </c>
      <c r="E138" s="7">
        <v>1500</v>
      </c>
      <c r="F138" s="7">
        <v>1900</v>
      </c>
      <c r="H138" s="6">
        <v>1</v>
      </c>
      <c r="I138" s="6">
        <v>4</v>
      </c>
      <c r="J138" s="6">
        <v>0</v>
      </c>
      <c r="K138" s="6">
        <v>0</v>
      </c>
      <c r="L138" s="7"/>
      <c r="M138" s="6">
        <v>1</v>
      </c>
      <c r="N138" s="6">
        <v>5</v>
      </c>
      <c r="O138" s="6">
        <v>0</v>
      </c>
      <c r="P138" s="6">
        <v>0</v>
      </c>
      <c r="Q138" s="7"/>
      <c r="R138" s="6">
        <v>1</v>
      </c>
      <c r="S138" s="6">
        <v>9</v>
      </c>
      <c r="T138" s="6">
        <v>0</v>
      </c>
      <c r="U138" s="6">
        <v>0</v>
      </c>
      <c r="V138" s="6"/>
    </row>
    <row r="139" spans="1:23" x14ac:dyDescent="0.2">
      <c r="A139" s="7">
        <v>253</v>
      </c>
      <c r="B139" s="7">
        <v>137</v>
      </c>
      <c r="C139" s="6"/>
      <c r="D139" s="7">
        <v>1400</v>
      </c>
      <c r="E139" s="7">
        <v>1500</v>
      </c>
      <c r="F139" s="7">
        <v>1900</v>
      </c>
      <c r="H139" s="6">
        <v>1</v>
      </c>
      <c r="I139" s="6">
        <v>4</v>
      </c>
      <c r="J139" s="6">
        <v>0</v>
      </c>
      <c r="K139" s="6">
        <v>0</v>
      </c>
      <c r="L139" s="7"/>
      <c r="M139" s="6">
        <v>1</v>
      </c>
      <c r="N139" s="6">
        <v>5</v>
      </c>
      <c r="O139" s="6">
        <v>0</v>
      </c>
      <c r="P139" s="6">
        <v>0</v>
      </c>
      <c r="Q139" s="7"/>
      <c r="R139" s="6">
        <v>1</v>
      </c>
      <c r="S139" s="6">
        <v>9</v>
      </c>
      <c r="T139" s="6">
        <v>0</v>
      </c>
      <c r="U139" s="6">
        <v>0</v>
      </c>
      <c r="V139" s="6"/>
    </row>
    <row r="140" spans="1:23" x14ac:dyDescent="0.2">
      <c r="A140" s="7">
        <v>254</v>
      </c>
      <c r="B140" s="7">
        <v>138</v>
      </c>
      <c r="C140" s="6"/>
      <c r="D140" s="7">
        <v>1400</v>
      </c>
      <c r="E140" s="7">
        <v>1600</v>
      </c>
      <c r="F140" s="9" t="s">
        <v>76</v>
      </c>
      <c r="H140" s="6">
        <v>1</v>
      </c>
      <c r="I140" s="6">
        <v>4</v>
      </c>
      <c r="J140" s="6">
        <v>0</v>
      </c>
      <c r="K140" s="6">
        <v>0</v>
      </c>
      <c r="L140" s="7"/>
      <c r="M140" s="6">
        <v>1</v>
      </c>
      <c r="N140" s="6">
        <v>6</v>
      </c>
      <c r="O140" s="6">
        <v>0</v>
      </c>
      <c r="P140" s="6">
        <v>0</v>
      </c>
      <c r="Q140" s="9"/>
      <c r="R140" s="6">
        <v>1</v>
      </c>
      <c r="S140" s="6" t="str">
        <f>Y2</f>
        <v>A</v>
      </c>
      <c r="T140" s="6">
        <v>0</v>
      </c>
      <c r="U140" s="6">
        <v>0</v>
      </c>
      <c r="V140" s="6"/>
    </row>
    <row r="141" spans="1:23" x14ac:dyDescent="0.2">
      <c r="A141" s="7">
        <v>255</v>
      </c>
      <c r="B141" s="7">
        <v>139</v>
      </c>
      <c r="C141" s="6"/>
      <c r="D141" s="7">
        <v>2114</v>
      </c>
      <c r="E141" s="7">
        <v>1500</v>
      </c>
      <c r="F141" s="7">
        <v>2119</v>
      </c>
      <c r="H141" s="6">
        <v>2</v>
      </c>
      <c r="I141" s="6">
        <v>1</v>
      </c>
      <c r="J141" s="6">
        <v>1</v>
      </c>
      <c r="K141" s="6">
        <v>4</v>
      </c>
      <c r="L141" s="7"/>
      <c r="M141" s="6">
        <v>1</v>
      </c>
      <c r="N141" s="6">
        <v>5</v>
      </c>
      <c r="O141" s="6">
        <v>0</v>
      </c>
      <c r="P141" s="6">
        <v>0</v>
      </c>
      <c r="Q141" s="7"/>
      <c r="R141" s="6">
        <v>2</v>
      </c>
      <c r="S141" s="6">
        <v>1</v>
      </c>
      <c r="T141" s="6">
        <v>1</v>
      </c>
      <c r="U141" s="6">
        <v>9</v>
      </c>
      <c r="V141" s="6"/>
    </row>
    <row r="142" spans="1:23" x14ac:dyDescent="0.2">
      <c r="A142" s="7">
        <v>263</v>
      </c>
      <c r="B142" s="7">
        <v>140</v>
      </c>
      <c r="C142" s="6"/>
      <c r="D142" s="7">
        <v>1400</v>
      </c>
      <c r="E142" s="7">
        <v>1300</v>
      </c>
      <c r="F142" s="7">
        <v>1700</v>
      </c>
      <c r="H142" s="6">
        <v>1</v>
      </c>
      <c r="I142" s="6">
        <v>4</v>
      </c>
      <c r="J142" s="6">
        <v>0</v>
      </c>
      <c r="K142" s="6">
        <v>0</v>
      </c>
      <c r="L142" s="7"/>
      <c r="M142" s="6">
        <v>1</v>
      </c>
      <c r="N142" s="6">
        <v>3</v>
      </c>
      <c r="O142" s="6">
        <v>0</v>
      </c>
      <c r="P142" s="6">
        <v>0</v>
      </c>
      <c r="Q142" s="7"/>
      <c r="R142" s="6">
        <v>1</v>
      </c>
      <c r="S142" s="6">
        <v>7</v>
      </c>
      <c r="T142" s="6">
        <v>0</v>
      </c>
      <c r="U142" s="6">
        <v>0</v>
      </c>
      <c r="V142" s="6"/>
    </row>
    <row r="143" spans="1:23" x14ac:dyDescent="0.2">
      <c r="A143" s="7">
        <v>263</v>
      </c>
      <c r="B143" s="7">
        <v>141</v>
      </c>
      <c r="C143" s="6"/>
      <c r="D143" s="7">
        <v>1400</v>
      </c>
      <c r="E143" s="7">
        <v>1800</v>
      </c>
      <c r="F143" s="9" t="s">
        <v>76</v>
      </c>
      <c r="H143" s="6">
        <v>1</v>
      </c>
      <c r="I143" s="6">
        <v>4</v>
      </c>
      <c r="J143" s="6">
        <v>0</v>
      </c>
      <c r="K143" s="6">
        <v>0</v>
      </c>
      <c r="L143" s="7"/>
      <c r="M143" s="6">
        <v>1</v>
      </c>
      <c r="N143" s="6">
        <v>8</v>
      </c>
      <c r="O143" s="6">
        <v>0</v>
      </c>
      <c r="P143" s="6">
        <v>0</v>
      </c>
      <c r="Q143" s="9"/>
      <c r="R143" s="6">
        <v>1</v>
      </c>
      <c r="S143" s="6" t="str">
        <f>Y2</f>
        <v>A</v>
      </c>
      <c r="T143" s="6">
        <v>0</v>
      </c>
      <c r="U143" s="6">
        <v>0</v>
      </c>
      <c r="V143" s="6"/>
    </row>
    <row r="144" spans="1:23" x14ac:dyDescent="0.2">
      <c r="A144" s="7">
        <v>247</v>
      </c>
      <c r="B144" s="7">
        <v>142</v>
      </c>
      <c r="C144" s="6"/>
      <c r="D144" s="7">
        <v>1400</v>
      </c>
      <c r="E144" s="7">
        <v>1400</v>
      </c>
      <c r="F144" s="7">
        <v>1800</v>
      </c>
      <c r="H144" s="6">
        <v>1</v>
      </c>
      <c r="I144" s="6">
        <v>4</v>
      </c>
      <c r="J144" s="6">
        <v>0</v>
      </c>
      <c r="K144" s="6">
        <v>0</v>
      </c>
      <c r="L144" s="7"/>
      <c r="M144" s="6">
        <v>1</v>
      </c>
      <c r="N144" s="6">
        <v>4</v>
      </c>
      <c r="O144" s="6">
        <v>0</v>
      </c>
      <c r="P144" s="6">
        <v>0</v>
      </c>
      <c r="Q144" s="7"/>
      <c r="R144" s="6">
        <v>1</v>
      </c>
      <c r="S144" s="6">
        <v>8</v>
      </c>
      <c r="T144" s="6">
        <v>0</v>
      </c>
      <c r="U144" s="6">
        <v>0</v>
      </c>
      <c r="V144" s="6"/>
    </row>
    <row r="145" spans="1:22" x14ac:dyDescent="0.2">
      <c r="A145" s="7">
        <v>105</v>
      </c>
      <c r="B145" s="7">
        <v>143</v>
      </c>
      <c r="C145" s="6"/>
      <c r="D145" s="7">
        <v>1400</v>
      </c>
      <c r="E145" s="7">
        <v>1800</v>
      </c>
      <c r="F145" s="9" t="s">
        <v>76</v>
      </c>
      <c r="H145" s="6">
        <v>1</v>
      </c>
      <c r="I145" s="6">
        <v>4</v>
      </c>
      <c r="J145" s="6">
        <v>0</v>
      </c>
      <c r="K145" s="6">
        <v>0</v>
      </c>
      <c r="L145" s="7"/>
      <c r="M145" s="6">
        <v>1</v>
      </c>
      <c r="N145" s="6">
        <v>8</v>
      </c>
      <c r="O145" s="6">
        <v>0</v>
      </c>
      <c r="P145" s="6">
        <v>0</v>
      </c>
      <c r="Q145" s="9"/>
      <c r="R145" s="6">
        <v>1</v>
      </c>
      <c r="S145" s="6" t="str">
        <f>Y2</f>
        <v>A</v>
      </c>
      <c r="T145" s="6">
        <v>0</v>
      </c>
      <c r="U145" s="6">
        <v>0</v>
      </c>
      <c r="V145" s="6"/>
    </row>
    <row r="146" spans="1:22" x14ac:dyDescent="0.2">
      <c r="A146" s="9" t="s">
        <v>87</v>
      </c>
      <c r="B146" s="7">
        <v>144</v>
      </c>
      <c r="C146" s="6"/>
      <c r="D146" s="10">
        <v>0</v>
      </c>
      <c r="E146" s="10">
        <v>0</v>
      </c>
      <c r="F146" s="10">
        <v>0</v>
      </c>
      <c r="H146" s="6">
        <v>0</v>
      </c>
      <c r="I146" s="6">
        <v>0</v>
      </c>
      <c r="J146" s="6">
        <v>0</v>
      </c>
      <c r="K146" s="6">
        <v>0</v>
      </c>
      <c r="L146" s="10"/>
      <c r="M146" s="6">
        <v>0</v>
      </c>
      <c r="N146" s="6">
        <v>0</v>
      </c>
      <c r="O146" s="6">
        <v>0</v>
      </c>
      <c r="P146" s="6">
        <v>0</v>
      </c>
      <c r="Q146" s="10"/>
      <c r="R146" s="6">
        <v>0</v>
      </c>
      <c r="S146" s="6">
        <v>0</v>
      </c>
      <c r="T146" s="6">
        <v>0</v>
      </c>
      <c r="U146" s="6">
        <v>0</v>
      </c>
      <c r="V146" s="6"/>
    </row>
    <row r="147" spans="1:22" x14ac:dyDescent="0.2">
      <c r="A147" s="7">
        <v>87</v>
      </c>
      <c r="B147" s="7">
        <v>145</v>
      </c>
      <c r="C147" s="6"/>
      <c r="D147" s="7">
        <v>1400</v>
      </c>
      <c r="E147" s="7">
        <v>1500</v>
      </c>
      <c r="F147" s="7">
        <v>1900</v>
      </c>
      <c r="H147" s="6">
        <v>1</v>
      </c>
      <c r="I147" s="6">
        <v>4</v>
      </c>
      <c r="J147" s="6">
        <v>0</v>
      </c>
      <c r="K147" s="6">
        <v>0</v>
      </c>
      <c r="L147" s="7"/>
      <c r="M147" s="6">
        <v>1</v>
      </c>
      <c r="N147" s="6">
        <v>5</v>
      </c>
      <c r="O147" s="6">
        <v>0</v>
      </c>
      <c r="P147" s="6">
        <v>0</v>
      </c>
      <c r="Q147" s="7"/>
      <c r="R147" s="6">
        <v>1</v>
      </c>
      <c r="S147" s="6">
        <v>9</v>
      </c>
      <c r="T147" s="6">
        <v>0</v>
      </c>
      <c r="U147" s="6">
        <v>0</v>
      </c>
      <c r="V147" s="6"/>
    </row>
    <row r="148" spans="1:22" x14ac:dyDescent="0.2">
      <c r="A148" s="7">
        <v>130</v>
      </c>
      <c r="B148" s="7">
        <v>146</v>
      </c>
      <c r="C148" s="6"/>
      <c r="D148" s="7">
        <v>1400</v>
      </c>
      <c r="E148" s="7">
        <v>1400</v>
      </c>
      <c r="F148" s="7">
        <v>1800</v>
      </c>
      <c r="H148" s="6">
        <v>1</v>
      </c>
      <c r="I148" s="6">
        <v>4</v>
      </c>
      <c r="J148" s="6">
        <v>0</v>
      </c>
      <c r="K148" s="6">
        <v>0</v>
      </c>
      <c r="L148" s="7"/>
      <c r="M148" s="6">
        <v>1</v>
      </c>
      <c r="N148" s="6">
        <v>4</v>
      </c>
      <c r="O148" s="6">
        <v>0</v>
      </c>
      <c r="P148" s="6">
        <v>0</v>
      </c>
      <c r="Q148" s="7"/>
      <c r="R148" s="6">
        <v>1</v>
      </c>
      <c r="S148" s="6">
        <v>8</v>
      </c>
      <c r="T148" s="6">
        <v>0</v>
      </c>
      <c r="U148" s="6">
        <v>0</v>
      </c>
      <c r="V148" s="6"/>
    </row>
    <row r="149" spans="1:22" x14ac:dyDescent="0.2">
      <c r="A149" s="7">
        <v>131</v>
      </c>
      <c r="B149" s="7">
        <v>147</v>
      </c>
      <c r="C149" s="6"/>
      <c r="D149" s="7">
        <v>1400</v>
      </c>
      <c r="E149" s="7">
        <v>1900</v>
      </c>
      <c r="F149" s="9" t="s">
        <v>76</v>
      </c>
      <c r="H149" s="6">
        <v>1</v>
      </c>
      <c r="I149" s="6">
        <v>4</v>
      </c>
      <c r="J149" s="6">
        <v>0</v>
      </c>
      <c r="K149" s="6">
        <v>0</v>
      </c>
      <c r="L149" s="7"/>
      <c r="M149" s="6">
        <v>1</v>
      </c>
      <c r="N149" s="6">
        <v>9</v>
      </c>
      <c r="O149" s="6">
        <v>0</v>
      </c>
      <c r="P149" s="6">
        <v>0</v>
      </c>
      <c r="Q149" s="9"/>
      <c r="R149" s="6">
        <v>1</v>
      </c>
      <c r="S149" s="6" t="str">
        <f>Y2</f>
        <v>A</v>
      </c>
      <c r="T149" s="6">
        <v>0</v>
      </c>
      <c r="U149" s="6">
        <v>0</v>
      </c>
      <c r="V149" s="6"/>
    </row>
    <row r="150" spans="1:22" x14ac:dyDescent="0.2">
      <c r="A150" s="7">
        <v>51</v>
      </c>
      <c r="B150" s="7">
        <v>148</v>
      </c>
      <c r="C150" s="6"/>
      <c r="D150" s="7">
        <v>1400</v>
      </c>
      <c r="E150" s="7">
        <v>1500</v>
      </c>
      <c r="F150" s="7">
        <v>1900</v>
      </c>
      <c r="H150" s="6">
        <v>1</v>
      </c>
      <c r="I150" s="6">
        <v>4</v>
      </c>
      <c r="J150" s="6">
        <v>0</v>
      </c>
      <c r="K150" s="6">
        <v>0</v>
      </c>
      <c r="L150" s="7"/>
      <c r="M150" s="6">
        <v>1</v>
      </c>
      <c r="N150" s="6">
        <v>5</v>
      </c>
      <c r="O150" s="6">
        <v>0</v>
      </c>
      <c r="P150" s="6">
        <v>0</v>
      </c>
      <c r="Q150" s="7"/>
      <c r="R150" s="6">
        <v>1</v>
      </c>
      <c r="S150" s="6">
        <v>9</v>
      </c>
      <c r="T150" s="6">
        <v>0</v>
      </c>
      <c r="U150" s="6">
        <v>0</v>
      </c>
      <c r="V150" s="6"/>
    </row>
    <row r="151" spans="1:22" x14ac:dyDescent="0.2">
      <c r="A151" s="7">
        <v>50</v>
      </c>
      <c r="B151" s="7">
        <v>149</v>
      </c>
      <c r="C151" s="6"/>
      <c r="D151" s="7">
        <v>1400</v>
      </c>
      <c r="E151" s="7">
        <v>1400</v>
      </c>
      <c r="F151" s="7">
        <v>1800</v>
      </c>
      <c r="H151" s="6">
        <v>1</v>
      </c>
      <c r="I151" s="6">
        <v>4</v>
      </c>
      <c r="J151" s="6">
        <v>0</v>
      </c>
      <c r="K151" s="6">
        <v>0</v>
      </c>
      <c r="L151" s="7"/>
      <c r="M151" s="6">
        <v>1</v>
      </c>
      <c r="N151" s="6">
        <v>4</v>
      </c>
      <c r="O151" s="6">
        <v>0</v>
      </c>
      <c r="P151" s="6">
        <v>0</v>
      </c>
      <c r="Q151" s="7"/>
      <c r="R151" s="6">
        <v>1</v>
      </c>
      <c r="S151" s="6">
        <v>8</v>
      </c>
      <c r="T151" s="6">
        <v>0</v>
      </c>
      <c r="U151" s="6">
        <v>0</v>
      </c>
      <c r="V151" s="6"/>
    </row>
    <row r="152" spans="1:22" x14ac:dyDescent="0.2">
      <c r="A152" s="7">
        <v>32</v>
      </c>
      <c r="B152" s="7">
        <v>150</v>
      </c>
      <c r="C152" s="6"/>
      <c r="D152" s="7">
        <v>1400</v>
      </c>
      <c r="E152" s="7">
        <v>1500</v>
      </c>
      <c r="F152" s="7">
        <v>1900</v>
      </c>
      <c r="H152" s="6">
        <v>1</v>
      </c>
      <c r="I152" s="6">
        <v>4</v>
      </c>
      <c r="J152" s="6">
        <v>0</v>
      </c>
      <c r="K152" s="6">
        <v>0</v>
      </c>
      <c r="L152" s="7"/>
      <c r="M152" s="6">
        <v>1</v>
      </c>
      <c r="N152" s="6">
        <v>5</v>
      </c>
      <c r="O152" s="6">
        <v>0</v>
      </c>
      <c r="P152" s="6">
        <v>0</v>
      </c>
      <c r="Q152" s="7"/>
      <c r="R152" s="6">
        <v>1</v>
      </c>
      <c r="S152" s="6">
        <v>9</v>
      </c>
      <c r="T152" s="6">
        <v>0</v>
      </c>
      <c r="U152" s="6">
        <v>0</v>
      </c>
      <c r="V152" s="6"/>
    </row>
    <row r="153" spans="1:22" x14ac:dyDescent="0.2">
      <c r="A153" s="7">
        <v>26</v>
      </c>
      <c r="B153" s="7">
        <v>151</v>
      </c>
      <c r="C153" s="6"/>
      <c r="D153" s="7">
        <v>1400</v>
      </c>
      <c r="E153" s="7">
        <v>1500</v>
      </c>
      <c r="F153" s="7">
        <v>1900</v>
      </c>
      <c r="H153" s="6">
        <v>1</v>
      </c>
      <c r="I153" s="6">
        <v>4</v>
      </c>
      <c r="J153" s="6">
        <v>0</v>
      </c>
      <c r="K153" s="6">
        <v>0</v>
      </c>
      <c r="L153" s="7"/>
      <c r="M153" s="6">
        <v>1</v>
      </c>
      <c r="N153" s="6">
        <v>5</v>
      </c>
      <c r="O153" s="6">
        <v>0</v>
      </c>
      <c r="P153" s="6">
        <v>0</v>
      </c>
      <c r="Q153" s="7"/>
      <c r="R153" s="6">
        <v>1</v>
      </c>
      <c r="S153" s="6">
        <v>9</v>
      </c>
      <c r="T153" s="6">
        <v>0</v>
      </c>
      <c r="U153" s="6">
        <v>0</v>
      </c>
      <c r="V153" s="6"/>
    </row>
    <row r="154" spans="1:22" x14ac:dyDescent="0.2">
      <c r="A154" s="7">
        <v>56</v>
      </c>
      <c r="B154" s="7">
        <v>152</v>
      </c>
      <c r="C154" s="6"/>
      <c r="D154" s="7">
        <v>1400</v>
      </c>
      <c r="E154" s="7">
        <v>1500</v>
      </c>
      <c r="F154" s="7">
        <v>1900</v>
      </c>
      <c r="H154" s="6">
        <v>1</v>
      </c>
      <c r="I154" s="6">
        <v>4</v>
      </c>
      <c r="J154" s="6">
        <v>0</v>
      </c>
      <c r="K154" s="6">
        <v>0</v>
      </c>
      <c r="L154" s="7"/>
      <c r="M154" s="6">
        <v>1</v>
      </c>
      <c r="N154" s="6">
        <v>5</v>
      </c>
      <c r="O154" s="6">
        <v>0</v>
      </c>
      <c r="P154" s="6">
        <v>0</v>
      </c>
      <c r="Q154" s="7"/>
      <c r="R154" s="6">
        <v>1</v>
      </c>
      <c r="S154" s="6">
        <v>9</v>
      </c>
      <c r="T154" s="6">
        <v>0</v>
      </c>
      <c r="U154" s="6">
        <v>0</v>
      </c>
      <c r="V154" s="6"/>
    </row>
    <row r="155" spans="1:22" x14ac:dyDescent="0.2">
      <c r="A155" s="7">
        <v>80</v>
      </c>
      <c r="B155" s="7">
        <v>153</v>
      </c>
      <c r="C155" s="6"/>
      <c r="D155" s="7">
        <v>1400</v>
      </c>
      <c r="E155" s="7">
        <v>1500</v>
      </c>
      <c r="F155" s="7">
        <v>1900</v>
      </c>
      <c r="H155" s="6">
        <v>1</v>
      </c>
      <c r="I155" s="6">
        <v>4</v>
      </c>
      <c r="J155" s="6">
        <v>0</v>
      </c>
      <c r="K155" s="6">
        <v>0</v>
      </c>
      <c r="L155" s="7"/>
      <c r="M155" s="6">
        <v>1</v>
      </c>
      <c r="N155" s="6">
        <v>5</v>
      </c>
      <c r="O155" s="6">
        <v>0</v>
      </c>
      <c r="P155" s="6">
        <v>0</v>
      </c>
      <c r="Q155" s="7"/>
      <c r="R155" s="6">
        <v>1</v>
      </c>
      <c r="S155" s="6">
        <v>9</v>
      </c>
      <c r="T155" s="6">
        <v>0</v>
      </c>
      <c r="U155" s="6">
        <v>0</v>
      </c>
      <c r="V155" s="6"/>
    </row>
    <row r="156" spans="1:22" x14ac:dyDescent="0.2">
      <c r="A156" s="7">
        <v>163</v>
      </c>
      <c r="B156" s="7">
        <v>154</v>
      </c>
      <c r="C156" s="6"/>
      <c r="D156" s="7">
        <v>1400</v>
      </c>
      <c r="E156" s="7">
        <v>1500</v>
      </c>
      <c r="F156" s="7">
        <v>1900</v>
      </c>
      <c r="H156" s="6">
        <v>1</v>
      </c>
      <c r="I156" s="6">
        <v>4</v>
      </c>
      <c r="J156" s="6">
        <v>0</v>
      </c>
      <c r="K156" s="6">
        <v>0</v>
      </c>
      <c r="L156" s="7"/>
      <c r="M156" s="6">
        <v>1</v>
      </c>
      <c r="N156" s="6">
        <v>5</v>
      </c>
      <c r="O156" s="6">
        <v>0</v>
      </c>
      <c r="P156" s="6">
        <v>0</v>
      </c>
      <c r="Q156" s="7"/>
      <c r="R156" s="6">
        <v>1</v>
      </c>
      <c r="S156" s="6">
        <v>9</v>
      </c>
      <c r="T156" s="6">
        <v>0</v>
      </c>
      <c r="U156" s="6">
        <v>0</v>
      </c>
      <c r="V156" s="6"/>
    </row>
    <row r="157" spans="1:22" x14ac:dyDescent="0.2">
      <c r="A157" s="7">
        <v>150</v>
      </c>
      <c r="B157" s="7">
        <v>155</v>
      </c>
      <c r="C157" s="6"/>
      <c r="D157" s="7">
        <v>1400</v>
      </c>
      <c r="E157" s="7">
        <v>1500</v>
      </c>
      <c r="F157" s="7">
        <v>1900</v>
      </c>
      <c r="H157" s="6">
        <v>1</v>
      </c>
      <c r="I157" s="6">
        <v>4</v>
      </c>
      <c r="J157" s="6">
        <v>0</v>
      </c>
      <c r="K157" s="6">
        <v>0</v>
      </c>
      <c r="L157" s="7"/>
      <c r="M157" s="6">
        <v>1</v>
      </c>
      <c r="N157" s="6">
        <v>5</v>
      </c>
      <c r="O157" s="6">
        <v>0</v>
      </c>
      <c r="P157" s="6">
        <v>0</v>
      </c>
      <c r="Q157" s="7"/>
      <c r="R157" s="6">
        <v>1</v>
      </c>
      <c r="S157" s="6">
        <v>9</v>
      </c>
      <c r="T157" s="6">
        <v>0</v>
      </c>
      <c r="U157" s="6">
        <v>0</v>
      </c>
      <c r="V157" s="6"/>
    </row>
    <row r="158" spans="1:22" x14ac:dyDescent="0.2">
      <c r="A158" s="7">
        <v>149</v>
      </c>
      <c r="B158" s="7">
        <v>156</v>
      </c>
      <c r="C158" s="6"/>
      <c r="D158" s="7">
        <v>1400</v>
      </c>
      <c r="E158" s="7">
        <v>1600</v>
      </c>
      <c r="F158" s="9" t="s">
        <v>76</v>
      </c>
      <c r="H158" s="6">
        <v>1</v>
      </c>
      <c r="I158" s="6">
        <v>4</v>
      </c>
      <c r="J158" s="6">
        <v>0</v>
      </c>
      <c r="K158" s="6">
        <v>0</v>
      </c>
      <c r="L158" s="7"/>
      <c r="M158" s="6">
        <v>1</v>
      </c>
      <c r="N158" s="6">
        <v>6</v>
      </c>
      <c r="O158" s="6">
        <v>0</v>
      </c>
      <c r="P158" s="6">
        <v>0</v>
      </c>
      <c r="Q158" s="9"/>
      <c r="R158" s="6">
        <v>1</v>
      </c>
      <c r="S158" s="6" t="str">
        <f>Y2</f>
        <v>A</v>
      </c>
      <c r="T158" s="6">
        <v>0</v>
      </c>
      <c r="U158" s="6">
        <v>0</v>
      </c>
      <c r="V158" s="6"/>
    </row>
    <row r="159" spans="1:22" x14ac:dyDescent="0.2">
      <c r="A159" s="7">
        <v>148</v>
      </c>
      <c r="B159" s="7">
        <v>157</v>
      </c>
      <c r="C159" s="6"/>
      <c r="D159" s="7">
        <v>1400</v>
      </c>
      <c r="E159" s="7">
        <v>1600</v>
      </c>
      <c r="F159" s="9" t="s">
        <v>76</v>
      </c>
      <c r="H159" s="6">
        <v>1</v>
      </c>
      <c r="I159" s="6">
        <v>4</v>
      </c>
      <c r="J159" s="6">
        <v>0</v>
      </c>
      <c r="K159" s="6">
        <v>0</v>
      </c>
      <c r="L159" s="7"/>
      <c r="M159" s="6">
        <v>1</v>
      </c>
      <c r="N159" s="6">
        <v>6</v>
      </c>
      <c r="O159" s="6">
        <v>0</v>
      </c>
      <c r="P159" s="6">
        <v>0</v>
      </c>
      <c r="Q159" s="9"/>
      <c r="R159" s="6">
        <v>1</v>
      </c>
      <c r="S159" s="6" t="str">
        <f>Y2</f>
        <v>A</v>
      </c>
      <c r="T159" s="6">
        <v>0</v>
      </c>
      <c r="U159" s="6">
        <v>0</v>
      </c>
      <c r="V159" s="6"/>
    </row>
    <row r="160" spans="1:22" x14ac:dyDescent="0.2">
      <c r="A160" s="7">
        <v>60</v>
      </c>
      <c r="B160" s="7">
        <v>158</v>
      </c>
      <c r="C160" s="6"/>
      <c r="D160" s="7">
        <v>1400</v>
      </c>
      <c r="E160" s="7">
        <v>3115</v>
      </c>
      <c r="F160" s="7">
        <v>3119</v>
      </c>
      <c r="H160" s="6">
        <v>1</v>
      </c>
      <c r="I160" s="6">
        <v>4</v>
      </c>
      <c r="J160" s="6">
        <v>0</v>
      </c>
      <c r="K160" s="6">
        <v>0</v>
      </c>
      <c r="L160" s="7"/>
      <c r="M160" s="6">
        <v>3</v>
      </c>
      <c r="N160" s="6">
        <v>1</v>
      </c>
      <c r="O160" s="6">
        <v>1</v>
      </c>
      <c r="P160" s="6">
        <v>5</v>
      </c>
      <c r="Q160" s="7"/>
      <c r="R160" s="6">
        <v>3</v>
      </c>
      <c r="S160" s="6">
        <v>1</v>
      </c>
      <c r="T160" s="6">
        <v>1</v>
      </c>
      <c r="U160" s="6">
        <v>9</v>
      </c>
      <c r="V160" s="6"/>
    </row>
    <row r="161" spans="1:23" x14ac:dyDescent="0.2">
      <c r="A161" s="7">
        <v>16</v>
      </c>
      <c r="B161" s="7">
        <v>159</v>
      </c>
      <c r="C161" s="6"/>
      <c r="D161" s="7">
        <v>1400</v>
      </c>
      <c r="E161" s="7">
        <v>1500</v>
      </c>
      <c r="F161" s="7">
        <v>1900</v>
      </c>
      <c r="H161" s="6">
        <v>1</v>
      </c>
      <c r="I161" s="6">
        <v>4</v>
      </c>
      <c r="J161" s="6">
        <v>0</v>
      </c>
      <c r="K161" s="6">
        <v>0</v>
      </c>
      <c r="L161" s="7"/>
      <c r="M161" s="6">
        <v>1</v>
      </c>
      <c r="N161" s="6">
        <v>5</v>
      </c>
      <c r="O161" s="6">
        <v>0</v>
      </c>
      <c r="P161" s="6">
        <v>0</v>
      </c>
      <c r="Q161" s="7"/>
      <c r="R161" s="6">
        <v>1</v>
      </c>
      <c r="S161" s="6">
        <v>9</v>
      </c>
      <c r="T161" s="6">
        <v>0</v>
      </c>
      <c r="U161" s="6">
        <v>0</v>
      </c>
      <c r="V161" s="6"/>
    </row>
    <row r="162" spans="1:23" x14ac:dyDescent="0.2">
      <c r="A162" s="7">
        <v>262</v>
      </c>
      <c r="B162" s="7">
        <v>160</v>
      </c>
      <c r="C162" s="6"/>
      <c r="D162" s="7">
        <v>1400</v>
      </c>
      <c r="E162" s="7">
        <v>1700</v>
      </c>
      <c r="F162" s="9" t="s">
        <v>76</v>
      </c>
      <c r="H162" s="6">
        <v>1</v>
      </c>
      <c r="I162" s="6">
        <v>4</v>
      </c>
      <c r="J162" s="6">
        <v>0</v>
      </c>
      <c r="K162" s="6">
        <v>0</v>
      </c>
      <c r="L162" s="7"/>
      <c r="M162" s="6">
        <v>1</v>
      </c>
      <c r="N162" s="6">
        <v>7</v>
      </c>
      <c r="O162" s="6">
        <v>0</v>
      </c>
      <c r="P162" s="6">
        <v>0</v>
      </c>
      <c r="Q162" s="9"/>
      <c r="R162" s="6">
        <v>1</v>
      </c>
      <c r="S162" s="6" t="str">
        <f>Y2</f>
        <v>A</v>
      </c>
      <c r="T162" s="6">
        <v>0</v>
      </c>
      <c r="U162" s="6">
        <v>0</v>
      </c>
      <c r="V162" s="6"/>
    </row>
    <row r="163" spans="1:23" x14ac:dyDescent="0.2">
      <c r="A163" s="7">
        <v>261</v>
      </c>
      <c r="B163" s="7">
        <v>161</v>
      </c>
      <c r="C163" s="6"/>
      <c r="D163" s="7">
        <v>1400</v>
      </c>
      <c r="E163" s="7">
        <v>1400</v>
      </c>
      <c r="F163" s="7">
        <v>1800</v>
      </c>
      <c r="H163" s="6">
        <v>1</v>
      </c>
      <c r="I163" s="6">
        <v>4</v>
      </c>
      <c r="J163" s="6">
        <v>0</v>
      </c>
      <c r="K163" s="6">
        <v>0</v>
      </c>
      <c r="L163" s="7"/>
      <c r="M163" s="6">
        <v>1</v>
      </c>
      <c r="N163" s="6">
        <v>4</v>
      </c>
      <c r="O163" s="6">
        <v>0</v>
      </c>
      <c r="P163" s="6">
        <v>0</v>
      </c>
      <c r="Q163" s="7"/>
      <c r="R163" s="6">
        <v>1</v>
      </c>
      <c r="S163" s="6">
        <v>8</v>
      </c>
      <c r="T163" s="6">
        <v>0</v>
      </c>
      <c r="U163" s="6">
        <v>0</v>
      </c>
      <c r="V163" s="6"/>
    </row>
    <row r="164" spans="1:23" x14ac:dyDescent="0.2">
      <c r="A164" s="7">
        <v>224</v>
      </c>
      <c r="B164" s="7">
        <v>162</v>
      </c>
      <c r="C164" s="6"/>
      <c r="D164" s="7">
        <v>1400</v>
      </c>
      <c r="E164" s="7">
        <v>1500</v>
      </c>
      <c r="F164" s="7">
        <v>1900</v>
      </c>
      <c r="H164" s="6">
        <v>1</v>
      </c>
      <c r="I164" s="6">
        <v>4</v>
      </c>
      <c r="J164" s="6">
        <v>0</v>
      </c>
      <c r="K164" s="6">
        <v>0</v>
      </c>
      <c r="L164" s="7"/>
      <c r="M164" s="6">
        <v>1</v>
      </c>
      <c r="N164" s="6">
        <v>5</v>
      </c>
      <c r="O164" s="6">
        <v>0</v>
      </c>
      <c r="P164" s="6">
        <v>0</v>
      </c>
      <c r="Q164" s="7"/>
      <c r="R164" s="6">
        <v>1</v>
      </c>
      <c r="S164" s="6">
        <v>9</v>
      </c>
      <c r="T164" s="6">
        <v>0</v>
      </c>
      <c r="U164" s="6">
        <v>0</v>
      </c>
      <c r="V164" s="6"/>
      <c r="W164" s="6"/>
    </row>
    <row r="165" spans="1:23" x14ac:dyDescent="0.2">
      <c r="A165" s="7">
        <v>246</v>
      </c>
      <c r="B165" s="7">
        <v>163</v>
      </c>
      <c r="C165" s="6"/>
      <c r="D165" s="7">
        <v>1400</v>
      </c>
      <c r="E165" s="7">
        <v>1600</v>
      </c>
      <c r="F165" s="9" t="s">
        <v>76</v>
      </c>
      <c r="H165" s="6">
        <v>1</v>
      </c>
      <c r="I165" s="6">
        <v>4</v>
      </c>
      <c r="J165" s="6">
        <v>0</v>
      </c>
      <c r="K165" s="6">
        <v>0</v>
      </c>
      <c r="L165" s="7"/>
      <c r="M165" s="6">
        <v>1</v>
      </c>
      <c r="N165" s="6">
        <v>6</v>
      </c>
      <c r="O165" s="6">
        <v>0</v>
      </c>
      <c r="P165" s="6">
        <v>0</v>
      </c>
      <c r="Q165" s="9"/>
      <c r="R165" s="6">
        <v>1</v>
      </c>
      <c r="S165" s="6" t="str">
        <f>Y2</f>
        <v>A</v>
      </c>
      <c r="T165" s="6">
        <v>0</v>
      </c>
      <c r="U165" s="6">
        <v>0</v>
      </c>
      <c r="V165" s="6"/>
    </row>
    <row r="166" spans="1:23" x14ac:dyDescent="0.2">
      <c r="A166" s="7">
        <v>241</v>
      </c>
      <c r="B166" s="7">
        <v>164</v>
      </c>
      <c r="C166" s="6"/>
      <c r="D166" s="7">
        <v>1400</v>
      </c>
      <c r="E166" s="7">
        <v>1500</v>
      </c>
      <c r="F166" s="7">
        <v>1900</v>
      </c>
      <c r="H166" s="6">
        <v>1</v>
      </c>
      <c r="I166" s="6">
        <v>4</v>
      </c>
      <c r="J166" s="6">
        <v>0</v>
      </c>
      <c r="K166" s="6">
        <v>0</v>
      </c>
      <c r="L166" s="7"/>
      <c r="M166" s="6">
        <v>1</v>
      </c>
      <c r="N166" s="6">
        <v>5</v>
      </c>
      <c r="O166" s="6">
        <v>0</v>
      </c>
      <c r="P166" s="6">
        <v>0</v>
      </c>
      <c r="Q166" s="7"/>
      <c r="R166" s="6">
        <v>1</v>
      </c>
      <c r="S166" s="6">
        <v>9</v>
      </c>
      <c r="T166" s="6">
        <v>0</v>
      </c>
      <c r="U166" s="6">
        <v>0</v>
      </c>
      <c r="V166" s="6"/>
    </row>
    <row r="167" spans="1:23" x14ac:dyDescent="0.2">
      <c r="A167" s="7">
        <v>238</v>
      </c>
      <c r="B167" s="7">
        <v>165</v>
      </c>
      <c r="C167" s="6"/>
      <c r="D167" s="7">
        <v>1400</v>
      </c>
      <c r="E167" s="7">
        <v>1500</v>
      </c>
      <c r="F167" s="7">
        <v>1900</v>
      </c>
      <c r="H167" s="6">
        <v>1</v>
      </c>
      <c r="I167" s="6">
        <v>4</v>
      </c>
      <c r="J167" s="6">
        <v>0</v>
      </c>
      <c r="K167" s="6">
        <v>0</v>
      </c>
      <c r="L167" s="7"/>
      <c r="M167" s="6">
        <v>1</v>
      </c>
      <c r="N167" s="6">
        <v>5</v>
      </c>
      <c r="O167" s="6">
        <v>0</v>
      </c>
      <c r="P167" s="6">
        <v>0</v>
      </c>
      <c r="Q167" s="7"/>
      <c r="R167" s="6">
        <v>1</v>
      </c>
      <c r="S167" s="6">
        <v>9</v>
      </c>
      <c r="T167" s="6">
        <v>0</v>
      </c>
      <c r="U167" s="6">
        <v>0</v>
      </c>
      <c r="V167" s="6"/>
    </row>
    <row r="168" spans="1:23" x14ac:dyDescent="0.2">
      <c r="A168" s="9" t="s">
        <v>88</v>
      </c>
      <c r="B168" s="7">
        <v>166</v>
      </c>
      <c r="C168" s="6"/>
      <c r="D168" s="10">
        <v>0</v>
      </c>
      <c r="E168" s="10">
        <v>0</v>
      </c>
      <c r="F168" s="10">
        <v>0</v>
      </c>
      <c r="H168" s="6">
        <v>0</v>
      </c>
      <c r="I168" s="6">
        <v>0</v>
      </c>
      <c r="J168" s="6">
        <v>0</v>
      </c>
      <c r="K168" s="6">
        <v>0</v>
      </c>
      <c r="L168" s="10"/>
      <c r="M168" s="6">
        <v>0</v>
      </c>
      <c r="N168" s="6">
        <v>0</v>
      </c>
      <c r="O168" s="6">
        <v>0</v>
      </c>
      <c r="P168" s="6">
        <v>0</v>
      </c>
      <c r="Q168" s="10"/>
      <c r="R168" s="6">
        <v>0</v>
      </c>
      <c r="S168" s="6">
        <v>0</v>
      </c>
      <c r="T168" s="6">
        <v>0</v>
      </c>
      <c r="U168" s="6">
        <v>0</v>
      </c>
      <c r="V168" s="6"/>
    </row>
    <row r="169" spans="1:23" x14ac:dyDescent="0.2">
      <c r="A169" s="7">
        <v>235</v>
      </c>
      <c r="B169" s="7">
        <v>167</v>
      </c>
      <c r="C169" s="6"/>
      <c r="D169" s="7">
        <v>1400</v>
      </c>
      <c r="E169" s="7">
        <v>1600</v>
      </c>
      <c r="F169" s="9" t="s">
        <v>76</v>
      </c>
      <c r="H169" s="6">
        <v>1</v>
      </c>
      <c r="I169" s="6">
        <v>4</v>
      </c>
      <c r="J169" s="6">
        <v>0</v>
      </c>
      <c r="K169" s="6">
        <v>0</v>
      </c>
      <c r="L169" s="7"/>
      <c r="M169" s="6">
        <v>1</v>
      </c>
      <c r="N169" s="6">
        <v>6</v>
      </c>
      <c r="O169" s="6">
        <v>0</v>
      </c>
      <c r="P169" s="6">
        <v>0</v>
      </c>
      <c r="Q169" s="9"/>
      <c r="R169" s="6">
        <v>1</v>
      </c>
      <c r="S169" s="6" t="str">
        <f>Y2</f>
        <v>A</v>
      </c>
      <c r="T169" s="6">
        <v>0</v>
      </c>
      <c r="U169" s="6">
        <v>0</v>
      </c>
      <c r="V169" s="6"/>
    </row>
    <row r="170" spans="1:23" x14ac:dyDescent="0.2">
      <c r="A170" s="7">
        <v>264</v>
      </c>
      <c r="B170" s="7">
        <v>168</v>
      </c>
      <c r="C170" s="6"/>
      <c r="D170" s="7">
        <v>2114</v>
      </c>
      <c r="E170" s="7">
        <v>1500</v>
      </c>
      <c r="F170" s="7">
        <v>2119</v>
      </c>
      <c r="H170" s="6">
        <v>2</v>
      </c>
      <c r="I170" s="6">
        <v>1</v>
      </c>
      <c r="J170" s="6">
        <v>1</v>
      </c>
      <c r="K170" s="6">
        <v>4</v>
      </c>
      <c r="L170" s="7"/>
      <c r="M170" s="6">
        <v>1</v>
      </c>
      <c r="N170" s="6">
        <v>5</v>
      </c>
      <c r="O170" s="6">
        <v>0</v>
      </c>
      <c r="P170" s="6">
        <v>0</v>
      </c>
      <c r="Q170" s="7"/>
      <c r="R170" s="6">
        <v>2</v>
      </c>
      <c r="S170" s="6">
        <v>1</v>
      </c>
      <c r="T170" s="6">
        <v>1</v>
      </c>
      <c r="U170" s="6">
        <v>9</v>
      </c>
      <c r="V170" s="6"/>
    </row>
    <row r="171" spans="1:23" x14ac:dyDescent="0.2">
      <c r="A171" s="7">
        <v>251</v>
      </c>
      <c r="B171" s="7">
        <v>169</v>
      </c>
      <c r="C171" s="6"/>
      <c r="D171" s="7">
        <v>2114</v>
      </c>
      <c r="E171" s="7">
        <v>1400</v>
      </c>
      <c r="F171" s="7">
        <v>2118</v>
      </c>
      <c r="H171" s="6">
        <v>2</v>
      </c>
      <c r="I171" s="6">
        <v>1</v>
      </c>
      <c r="J171" s="6">
        <v>1</v>
      </c>
      <c r="K171" s="6">
        <v>4</v>
      </c>
      <c r="L171" s="7"/>
      <c r="M171" s="6">
        <v>1</v>
      </c>
      <c r="N171" s="6">
        <v>4</v>
      </c>
      <c r="O171" s="6">
        <v>0</v>
      </c>
      <c r="P171" s="6">
        <v>0</v>
      </c>
      <c r="Q171" s="7"/>
      <c r="R171" s="6">
        <v>2</v>
      </c>
      <c r="S171" s="6">
        <v>1</v>
      </c>
      <c r="T171" s="6">
        <v>1</v>
      </c>
      <c r="U171" s="6">
        <v>8</v>
      </c>
      <c r="V171" s="6"/>
    </row>
    <row r="172" spans="1:23" x14ac:dyDescent="0.2">
      <c r="A172" s="7">
        <v>249</v>
      </c>
      <c r="B172" s="7">
        <v>170</v>
      </c>
      <c r="C172" s="6"/>
      <c r="D172" s="7">
        <v>1400</v>
      </c>
      <c r="E172" s="7">
        <v>1500</v>
      </c>
      <c r="F172" s="7">
        <v>1900</v>
      </c>
      <c r="H172" s="6">
        <v>1</v>
      </c>
      <c r="I172" s="6">
        <v>4</v>
      </c>
      <c r="J172" s="6">
        <v>0</v>
      </c>
      <c r="K172" s="6">
        <v>0</v>
      </c>
      <c r="L172" s="7"/>
      <c r="M172" s="6">
        <v>1</v>
      </c>
      <c r="N172" s="6">
        <v>5</v>
      </c>
      <c r="O172" s="6">
        <v>0</v>
      </c>
      <c r="P172" s="6">
        <v>0</v>
      </c>
      <c r="Q172" s="7"/>
      <c r="R172" s="6">
        <v>1</v>
      </c>
      <c r="S172" s="6">
        <v>9</v>
      </c>
      <c r="T172" s="6">
        <v>0</v>
      </c>
      <c r="U172" s="6">
        <v>0</v>
      </c>
      <c r="V172" s="6"/>
    </row>
    <row r="173" spans="1:23" x14ac:dyDescent="0.2">
      <c r="A173" s="7">
        <v>248</v>
      </c>
      <c r="B173" s="7">
        <v>171</v>
      </c>
      <c r="C173" s="6"/>
      <c r="D173" s="7">
        <v>1400</v>
      </c>
      <c r="E173" s="7">
        <v>1600</v>
      </c>
      <c r="F173" s="9" t="s">
        <v>76</v>
      </c>
      <c r="H173" s="6">
        <v>1</v>
      </c>
      <c r="I173" s="6">
        <v>4</v>
      </c>
      <c r="J173" s="6">
        <v>0</v>
      </c>
      <c r="K173" s="6">
        <v>0</v>
      </c>
      <c r="L173" s="7"/>
      <c r="M173" s="6">
        <v>1</v>
      </c>
      <c r="N173" s="6">
        <v>6</v>
      </c>
      <c r="O173" s="6">
        <v>0</v>
      </c>
      <c r="P173" s="6">
        <v>0</v>
      </c>
      <c r="Q173" s="9"/>
      <c r="R173" s="6">
        <v>1</v>
      </c>
      <c r="S173" s="6" t="str">
        <f>Y2</f>
        <v>A</v>
      </c>
      <c r="T173" s="6">
        <v>0</v>
      </c>
      <c r="U173" s="6">
        <v>0</v>
      </c>
      <c r="V173" s="6"/>
    </row>
    <row r="174" spans="1:23" x14ac:dyDescent="0.2">
      <c r="A174" s="7">
        <v>258</v>
      </c>
      <c r="B174" s="7">
        <v>172</v>
      </c>
      <c r="C174" s="6"/>
      <c r="D174" s="7">
        <v>1400</v>
      </c>
      <c r="E174" s="7">
        <v>1700</v>
      </c>
      <c r="F174" s="9" t="s">
        <v>76</v>
      </c>
      <c r="H174" s="6">
        <v>1</v>
      </c>
      <c r="I174" s="6">
        <v>4</v>
      </c>
      <c r="J174" s="6">
        <v>0</v>
      </c>
      <c r="K174" s="6">
        <v>0</v>
      </c>
      <c r="L174" s="7"/>
      <c r="M174" s="6">
        <v>1</v>
      </c>
      <c r="N174" s="6">
        <v>7</v>
      </c>
      <c r="O174" s="6">
        <v>0</v>
      </c>
      <c r="P174" s="6">
        <v>0</v>
      </c>
      <c r="Q174" s="9"/>
      <c r="R174" s="6">
        <v>1</v>
      </c>
      <c r="S174" s="6" t="str">
        <f>Y2</f>
        <v>A</v>
      </c>
      <c r="T174" s="6">
        <v>0</v>
      </c>
      <c r="U174" s="6">
        <v>0</v>
      </c>
      <c r="V174" s="6"/>
    </row>
    <row r="175" spans="1:23" x14ac:dyDescent="0.2">
      <c r="A175" s="7">
        <v>234</v>
      </c>
      <c r="B175" s="7">
        <v>173</v>
      </c>
      <c r="C175" s="6"/>
      <c r="D175" s="7">
        <v>1400</v>
      </c>
      <c r="E175" s="7">
        <v>1600</v>
      </c>
      <c r="F175" s="9" t="s">
        <v>76</v>
      </c>
      <c r="H175" s="6">
        <v>1</v>
      </c>
      <c r="I175" s="6">
        <v>4</v>
      </c>
      <c r="J175" s="6">
        <v>0</v>
      </c>
      <c r="K175" s="6">
        <v>0</v>
      </c>
      <c r="L175" s="7"/>
      <c r="M175" s="6">
        <v>1</v>
      </c>
      <c r="N175" s="6">
        <v>6</v>
      </c>
      <c r="O175" s="6">
        <v>0</v>
      </c>
      <c r="P175" s="6">
        <v>0</v>
      </c>
      <c r="Q175" s="9"/>
      <c r="R175" s="6">
        <v>1</v>
      </c>
      <c r="S175" s="6" t="str">
        <f>Y2</f>
        <v>A</v>
      </c>
      <c r="T175" s="6">
        <v>0</v>
      </c>
      <c r="U175" s="6">
        <v>0</v>
      </c>
      <c r="V175" s="6"/>
    </row>
    <row r="176" spans="1:23" x14ac:dyDescent="0.2">
      <c r="A176" s="7">
        <v>3</v>
      </c>
      <c r="B176" s="7">
        <v>174</v>
      </c>
      <c r="C176" s="6"/>
      <c r="D176" s="7">
        <v>1400</v>
      </c>
      <c r="E176" s="7">
        <v>1500</v>
      </c>
      <c r="F176" s="7">
        <v>1900</v>
      </c>
      <c r="H176" s="6">
        <v>1</v>
      </c>
      <c r="I176" s="6">
        <v>4</v>
      </c>
      <c r="J176" s="6">
        <v>0</v>
      </c>
      <c r="K176" s="6">
        <v>0</v>
      </c>
      <c r="L176" s="7"/>
      <c r="M176" s="6">
        <v>1</v>
      </c>
      <c r="N176" s="6">
        <v>5</v>
      </c>
      <c r="O176" s="6">
        <v>0</v>
      </c>
      <c r="P176" s="6">
        <v>0</v>
      </c>
      <c r="Q176" s="7"/>
      <c r="R176" s="6">
        <v>1</v>
      </c>
      <c r="S176" s="6">
        <v>9</v>
      </c>
      <c r="T176" s="6">
        <v>0</v>
      </c>
      <c r="U176" s="6">
        <v>0</v>
      </c>
      <c r="V176" s="6"/>
    </row>
    <row r="177" spans="1:22" x14ac:dyDescent="0.2">
      <c r="A177" s="7">
        <v>2</v>
      </c>
      <c r="B177" s="7">
        <v>175</v>
      </c>
      <c r="C177" s="6"/>
      <c r="D177" s="7">
        <v>1400</v>
      </c>
      <c r="E177" s="7">
        <v>1600</v>
      </c>
      <c r="F177" s="9" t="s">
        <v>76</v>
      </c>
      <c r="H177" s="6">
        <v>1</v>
      </c>
      <c r="I177" s="6">
        <v>4</v>
      </c>
      <c r="J177" s="6">
        <v>0</v>
      </c>
      <c r="K177" s="6">
        <v>0</v>
      </c>
      <c r="L177" s="7"/>
      <c r="M177" s="6">
        <v>1</v>
      </c>
      <c r="N177" s="6">
        <v>6</v>
      </c>
      <c r="O177" s="6">
        <v>0</v>
      </c>
      <c r="P177" s="6">
        <v>0</v>
      </c>
      <c r="Q177" s="9"/>
      <c r="R177" s="6">
        <v>1</v>
      </c>
      <c r="S177" s="6" t="str">
        <f>Y2</f>
        <v>A</v>
      </c>
      <c r="T177" s="6">
        <v>0</v>
      </c>
      <c r="U177" s="6">
        <v>0</v>
      </c>
      <c r="V177" s="6"/>
    </row>
    <row r="178" spans="1:22" x14ac:dyDescent="0.2">
      <c r="A178" s="7">
        <v>77</v>
      </c>
      <c r="B178" s="7">
        <v>176</v>
      </c>
      <c r="C178" s="6"/>
      <c r="D178" s="7">
        <v>1400</v>
      </c>
      <c r="E178" s="7">
        <v>1500</v>
      </c>
      <c r="F178" s="7">
        <v>1900</v>
      </c>
      <c r="H178" s="6">
        <v>1</v>
      </c>
      <c r="I178" s="6">
        <v>4</v>
      </c>
      <c r="J178" s="6">
        <v>0</v>
      </c>
      <c r="K178" s="6">
        <v>0</v>
      </c>
      <c r="L178" s="7"/>
      <c r="M178" s="6">
        <v>1</v>
      </c>
      <c r="N178" s="6">
        <v>5</v>
      </c>
      <c r="O178" s="6">
        <v>0</v>
      </c>
      <c r="P178" s="6">
        <v>0</v>
      </c>
      <c r="Q178" s="7"/>
      <c r="R178" s="6">
        <v>1</v>
      </c>
      <c r="S178" s="6">
        <v>9</v>
      </c>
      <c r="T178" s="6">
        <v>0</v>
      </c>
      <c r="U178" s="6">
        <v>0</v>
      </c>
      <c r="V178" s="6"/>
    </row>
    <row r="179" spans="1:22" x14ac:dyDescent="0.2">
      <c r="A179" s="7">
        <v>76</v>
      </c>
      <c r="B179" s="7">
        <v>177</v>
      </c>
      <c r="C179" s="6"/>
      <c r="D179" s="7">
        <v>1400</v>
      </c>
      <c r="E179" s="7">
        <v>1600</v>
      </c>
      <c r="F179" s="9" t="s">
        <v>76</v>
      </c>
      <c r="H179" s="6">
        <v>1</v>
      </c>
      <c r="I179" s="6">
        <v>4</v>
      </c>
      <c r="J179" s="6">
        <v>0</v>
      </c>
      <c r="K179" s="6">
        <v>0</v>
      </c>
      <c r="L179" s="7"/>
      <c r="M179" s="6">
        <v>1</v>
      </c>
      <c r="N179" s="6">
        <v>6</v>
      </c>
      <c r="O179" s="6">
        <v>0</v>
      </c>
      <c r="P179" s="6">
        <v>0</v>
      </c>
      <c r="Q179" s="9"/>
      <c r="R179" s="6">
        <v>1</v>
      </c>
      <c r="S179" s="6" t="str">
        <f>Y2</f>
        <v>A</v>
      </c>
      <c r="T179" s="6">
        <v>0</v>
      </c>
      <c r="U179" s="6">
        <v>0</v>
      </c>
      <c r="V179" s="6"/>
    </row>
    <row r="180" spans="1:22" x14ac:dyDescent="0.2">
      <c r="A180" s="7">
        <v>75</v>
      </c>
      <c r="B180" s="7">
        <v>178</v>
      </c>
      <c r="C180" s="6"/>
      <c r="D180" s="7">
        <v>1400</v>
      </c>
      <c r="E180" s="7">
        <v>1500</v>
      </c>
      <c r="F180" s="7">
        <v>1900</v>
      </c>
      <c r="H180" s="6">
        <v>1</v>
      </c>
      <c r="I180" s="6">
        <v>4</v>
      </c>
      <c r="J180" s="6">
        <v>0</v>
      </c>
      <c r="K180" s="6">
        <v>0</v>
      </c>
      <c r="L180" s="7"/>
      <c r="M180" s="6">
        <v>1</v>
      </c>
      <c r="N180" s="6">
        <v>5</v>
      </c>
      <c r="O180" s="6">
        <v>0</v>
      </c>
      <c r="P180" s="6">
        <v>0</v>
      </c>
      <c r="Q180" s="7"/>
      <c r="R180" s="6">
        <v>1</v>
      </c>
      <c r="S180" s="6">
        <v>9</v>
      </c>
      <c r="T180" s="6">
        <v>0</v>
      </c>
      <c r="U180" s="6">
        <v>0</v>
      </c>
      <c r="V180" s="6"/>
    </row>
    <row r="181" spans="1:22" x14ac:dyDescent="0.2">
      <c r="A181" s="7">
        <v>79</v>
      </c>
      <c r="B181" s="7">
        <v>179</v>
      </c>
      <c r="C181" s="6"/>
      <c r="D181" s="7">
        <v>1400</v>
      </c>
      <c r="E181" s="7">
        <v>1500</v>
      </c>
      <c r="F181" s="7">
        <v>1900</v>
      </c>
      <c r="H181" s="6">
        <v>1</v>
      </c>
      <c r="I181" s="6">
        <v>4</v>
      </c>
      <c r="J181" s="6">
        <v>0</v>
      </c>
      <c r="K181" s="6">
        <v>0</v>
      </c>
      <c r="L181" s="7"/>
      <c r="M181" s="6">
        <v>1</v>
      </c>
      <c r="N181" s="6">
        <v>5</v>
      </c>
      <c r="O181" s="6">
        <v>0</v>
      </c>
      <c r="P181" s="6">
        <v>0</v>
      </c>
      <c r="Q181" s="7"/>
      <c r="R181" s="6">
        <v>1</v>
      </c>
      <c r="S181" s="6">
        <v>9</v>
      </c>
      <c r="T181" s="6">
        <v>0</v>
      </c>
      <c r="U181" s="6">
        <v>0</v>
      </c>
      <c r="V181" s="6"/>
    </row>
    <row r="182" spans="1:22" x14ac:dyDescent="0.2">
      <c r="A182" s="7">
        <v>72</v>
      </c>
      <c r="B182" s="7">
        <v>180</v>
      </c>
      <c r="C182" s="6"/>
      <c r="D182" s="7">
        <v>1400</v>
      </c>
      <c r="E182" s="7">
        <v>1500</v>
      </c>
      <c r="F182" s="7">
        <v>1900</v>
      </c>
      <c r="H182" s="6">
        <v>1</v>
      </c>
      <c r="I182" s="6">
        <v>4</v>
      </c>
      <c r="J182" s="6">
        <v>0</v>
      </c>
      <c r="K182" s="6">
        <v>0</v>
      </c>
      <c r="L182" s="7"/>
      <c r="M182" s="6">
        <v>1</v>
      </c>
      <c r="N182" s="6">
        <v>5</v>
      </c>
      <c r="O182" s="6">
        <v>0</v>
      </c>
      <c r="P182" s="6">
        <v>0</v>
      </c>
      <c r="Q182" s="7"/>
      <c r="R182" s="6">
        <v>1</v>
      </c>
      <c r="S182" s="6">
        <v>9</v>
      </c>
      <c r="T182" s="6">
        <v>0</v>
      </c>
      <c r="U182" s="6">
        <v>0</v>
      </c>
      <c r="V182" s="6"/>
    </row>
    <row r="183" spans="1:22" x14ac:dyDescent="0.2">
      <c r="A183" s="7">
        <v>98</v>
      </c>
      <c r="B183" s="7">
        <v>181</v>
      </c>
      <c r="C183" s="6"/>
      <c r="D183" s="7">
        <v>1400</v>
      </c>
      <c r="E183" s="7">
        <v>1400</v>
      </c>
      <c r="F183" s="7">
        <v>1800</v>
      </c>
      <c r="H183" s="6">
        <v>1</v>
      </c>
      <c r="I183" s="6">
        <v>4</v>
      </c>
      <c r="J183" s="6">
        <v>0</v>
      </c>
      <c r="K183" s="6">
        <v>0</v>
      </c>
      <c r="L183" s="7"/>
      <c r="M183" s="6">
        <v>1</v>
      </c>
      <c r="N183" s="6">
        <v>4</v>
      </c>
      <c r="O183" s="6">
        <v>0</v>
      </c>
      <c r="P183" s="6">
        <v>0</v>
      </c>
      <c r="Q183" s="7"/>
      <c r="R183" s="6">
        <v>1</v>
      </c>
      <c r="S183" s="6">
        <v>8</v>
      </c>
      <c r="T183" s="6">
        <v>0</v>
      </c>
      <c r="U183" s="6">
        <v>0</v>
      </c>
      <c r="V183" s="6"/>
    </row>
    <row r="184" spans="1:22" x14ac:dyDescent="0.2">
      <c r="A184" s="7">
        <v>154</v>
      </c>
      <c r="B184" s="7">
        <v>182</v>
      </c>
      <c r="C184" s="6"/>
      <c r="D184" s="7">
        <v>1400</v>
      </c>
      <c r="E184" s="7">
        <v>1600</v>
      </c>
      <c r="F184" s="9" t="s">
        <v>76</v>
      </c>
      <c r="H184" s="6">
        <v>1</v>
      </c>
      <c r="I184" s="6">
        <v>4</v>
      </c>
      <c r="J184" s="6">
        <v>0</v>
      </c>
      <c r="K184" s="6">
        <v>0</v>
      </c>
      <c r="L184" s="7"/>
      <c r="M184" s="6">
        <v>1</v>
      </c>
      <c r="N184" s="6">
        <v>6</v>
      </c>
      <c r="O184" s="6">
        <v>0</v>
      </c>
      <c r="P184" s="6">
        <v>0</v>
      </c>
      <c r="Q184" s="9"/>
      <c r="R184" s="6">
        <v>1</v>
      </c>
      <c r="S184" s="6" t="str">
        <f>Y2</f>
        <v>A</v>
      </c>
      <c r="T184" s="6">
        <v>0</v>
      </c>
      <c r="U184" s="6">
        <v>0</v>
      </c>
      <c r="V184" s="6"/>
    </row>
    <row r="185" spans="1:22" x14ac:dyDescent="0.2">
      <c r="A185" s="7">
        <v>176</v>
      </c>
      <c r="B185" s="7">
        <v>183</v>
      </c>
      <c r="C185" s="6"/>
      <c r="D185" s="7">
        <v>1400</v>
      </c>
      <c r="E185" s="7">
        <v>1600</v>
      </c>
      <c r="F185" s="9" t="s">
        <v>76</v>
      </c>
      <c r="H185" s="6">
        <v>1</v>
      </c>
      <c r="I185" s="6">
        <v>4</v>
      </c>
      <c r="J185" s="6">
        <v>0</v>
      </c>
      <c r="K185" s="6">
        <v>0</v>
      </c>
      <c r="L185" s="7"/>
      <c r="M185" s="6">
        <v>1</v>
      </c>
      <c r="N185" s="6">
        <v>6</v>
      </c>
      <c r="O185" s="6">
        <v>0</v>
      </c>
      <c r="P185" s="6">
        <v>0</v>
      </c>
      <c r="Q185" s="9"/>
      <c r="R185" s="6">
        <v>1</v>
      </c>
      <c r="S185" s="6" t="str">
        <f>Y2</f>
        <v>A</v>
      </c>
      <c r="T185" s="6">
        <v>0</v>
      </c>
      <c r="U185" s="6">
        <v>0</v>
      </c>
      <c r="V185" s="6"/>
    </row>
    <row r="186" spans="1:22" x14ac:dyDescent="0.2">
      <c r="A186" s="7">
        <v>12</v>
      </c>
      <c r="B186" s="7">
        <v>184</v>
      </c>
      <c r="C186" s="6"/>
      <c r="D186" s="7">
        <v>1400</v>
      </c>
      <c r="E186" s="7">
        <v>1400</v>
      </c>
      <c r="F186" s="7">
        <v>1800</v>
      </c>
      <c r="H186" s="6">
        <v>1</v>
      </c>
      <c r="I186" s="6">
        <v>4</v>
      </c>
      <c r="J186" s="6">
        <v>0</v>
      </c>
      <c r="K186" s="6">
        <v>0</v>
      </c>
      <c r="L186" s="7"/>
      <c r="M186" s="6">
        <v>1</v>
      </c>
      <c r="N186" s="6">
        <v>4</v>
      </c>
      <c r="O186" s="6">
        <v>0</v>
      </c>
      <c r="P186" s="6">
        <v>0</v>
      </c>
      <c r="Q186" s="7"/>
      <c r="R186" s="6">
        <v>1</v>
      </c>
      <c r="S186" s="6">
        <v>8</v>
      </c>
      <c r="T186" s="6">
        <v>0</v>
      </c>
      <c r="U186" s="6">
        <v>0</v>
      </c>
      <c r="V186" s="6"/>
    </row>
    <row r="187" spans="1:22" x14ac:dyDescent="0.2">
      <c r="A187" s="7">
        <v>219</v>
      </c>
      <c r="B187" s="7">
        <v>185</v>
      </c>
      <c r="C187" s="6"/>
      <c r="D187" s="7">
        <v>1400</v>
      </c>
      <c r="E187" s="7">
        <v>1500</v>
      </c>
      <c r="F187" s="7">
        <v>1900</v>
      </c>
      <c r="H187" s="6">
        <v>1</v>
      </c>
      <c r="I187" s="6">
        <v>4</v>
      </c>
      <c r="J187" s="6">
        <v>0</v>
      </c>
      <c r="K187" s="6">
        <v>0</v>
      </c>
      <c r="L187" s="7"/>
      <c r="M187" s="6">
        <v>1</v>
      </c>
      <c r="N187" s="6">
        <v>5</v>
      </c>
      <c r="O187" s="6">
        <v>0</v>
      </c>
      <c r="P187" s="6">
        <v>0</v>
      </c>
      <c r="Q187" s="7"/>
      <c r="R187" s="6">
        <v>1</v>
      </c>
      <c r="S187" s="6">
        <v>9</v>
      </c>
      <c r="T187" s="6">
        <v>0</v>
      </c>
      <c r="U187" s="6">
        <v>0</v>
      </c>
      <c r="V187" s="6"/>
    </row>
    <row r="188" spans="1:22" x14ac:dyDescent="0.2">
      <c r="A188" s="7">
        <v>220</v>
      </c>
      <c r="B188" s="7">
        <v>186</v>
      </c>
      <c r="C188" s="6"/>
      <c r="D188" s="7">
        <v>1400</v>
      </c>
      <c r="E188" s="7">
        <v>1600</v>
      </c>
      <c r="F188" s="9" t="s">
        <v>76</v>
      </c>
      <c r="H188" s="6">
        <v>1</v>
      </c>
      <c r="I188" s="6">
        <v>4</v>
      </c>
      <c r="J188" s="6">
        <v>0</v>
      </c>
      <c r="K188" s="6">
        <v>0</v>
      </c>
      <c r="L188" s="7"/>
      <c r="M188" s="6">
        <v>1</v>
      </c>
      <c r="N188" s="6">
        <v>6</v>
      </c>
      <c r="O188" s="6">
        <v>0</v>
      </c>
      <c r="P188" s="6">
        <v>0</v>
      </c>
      <c r="Q188" s="9"/>
      <c r="R188" s="6">
        <v>1</v>
      </c>
      <c r="S188" s="6" t="str">
        <f>Y2</f>
        <v>A</v>
      </c>
      <c r="T188" s="6">
        <v>0</v>
      </c>
      <c r="U188" s="6">
        <v>0</v>
      </c>
      <c r="V188" s="6"/>
    </row>
    <row r="189" spans="1:22" x14ac:dyDescent="0.2">
      <c r="A189" s="7">
        <v>218</v>
      </c>
      <c r="B189" s="7">
        <v>187</v>
      </c>
      <c r="C189" s="6"/>
      <c r="D189" s="7">
        <v>1400</v>
      </c>
      <c r="E189" s="7">
        <v>1500</v>
      </c>
      <c r="F189" s="7">
        <v>1900</v>
      </c>
      <c r="H189" s="6">
        <v>1</v>
      </c>
      <c r="I189" s="6">
        <v>4</v>
      </c>
      <c r="J189" s="6">
        <v>0</v>
      </c>
      <c r="K189" s="6">
        <v>0</v>
      </c>
      <c r="L189" s="7"/>
      <c r="M189" s="6">
        <v>1</v>
      </c>
      <c r="N189" s="6">
        <v>5</v>
      </c>
      <c r="O189" s="6">
        <v>0</v>
      </c>
      <c r="P189" s="6">
        <v>0</v>
      </c>
      <c r="Q189" s="7"/>
      <c r="R189" s="6">
        <v>1</v>
      </c>
      <c r="S189" s="6">
        <v>9</v>
      </c>
      <c r="T189" s="6">
        <v>0</v>
      </c>
      <c r="U189" s="6">
        <v>0</v>
      </c>
      <c r="V189" s="6"/>
    </row>
    <row r="190" spans="1:22" x14ac:dyDescent="0.2">
      <c r="A190" s="7">
        <v>189</v>
      </c>
      <c r="B190" s="7">
        <v>188</v>
      </c>
      <c r="C190" s="6"/>
      <c r="D190" s="7">
        <v>1400</v>
      </c>
      <c r="E190" s="7">
        <v>1600</v>
      </c>
      <c r="F190" s="9" t="s">
        <v>76</v>
      </c>
      <c r="H190" s="6">
        <v>1</v>
      </c>
      <c r="I190" s="6">
        <v>4</v>
      </c>
      <c r="J190" s="6">
        <v>0</v>
      </c>
      <c r="K190" s="6">
        <v>0</v>
      </c>
      <c r="L190" s="7"/>
      <c r="M190" s="6">
        <v>1</v>
      </c>
      <c r="N190" s="6">
        <v>6</v>
      </c>
      <c r="O190" s="6">
        <v>0</v>
      </c>
      <c r="P190" s="6">
        <v>0</v>
      </c>
      <c r="Q190" s="9"/>
      <c r="R190" s="6">
        <v>1</v>
      </c>
      <c r="S190" s="6" t="str">
        <f>Y2</f>
        <v>A</v>
      </c>
      <c r="T190" s="6">
        <v>0</v>
      </c>
      <c r="U190" s="6">
        <v>0</v>
      </c>
      <c r="V190" s="6"/>
    </row>
    <row r="191" spans="1:22" x14ac:dyDescent="0.2">
      <c r="A191" s="7">
        <v>304</v>
      </c>
      <c r="B191" s="7">
        <v>189</v>
      </c>
      <c r="C191" s="6"/>
      <c r="D191" s="7">
        <v>1400</v>
      </c>
      <c r="E191" s="7">
        <v>1400</v>
      </c>
      <c r="F191" s="7">
        <v>1800</v>
      </c>
      <c r="H191" s="6">
        <v>1</v>
      </c>
      <c r="I191" s="6">
        <v>4</v>
      </c>
      <c r="J191" s="6">
        <v>0</v>
      </c>
      <c r="K191" s="6">
        <v>0</v>
      </c>
      <c r="L191" s="7"/>
      <c r="M191" s="6">
        <v>1</v>
      </c>
      <c r="N191" s="6">
        <v>4</v>
      </c>
      <c r="O191" s="6">
        <v>0</v>
      </c>
      <c r="P191" s="6">
        <v>0</v>
      </c>
      <c r="Q191" s="7"/>
      <c r="R191" s="6">
        <v>1</v>
      </c>
      <c r="S191" s="6">
        <v>8</v>
      </c>
      <c r="T191" s="6">
        <v>0</v>
      </c>
      <c r="U191" s="6">
        <v>0</v>
      </c>
      <c r="V191" s="6"/>
    </row>
    <row r="192" spans="1:22" x14ac:dyDescent="0.2">
      <c r="A192" s="7">
        <v>86</v>
      </c>
      <c r="B192" s="7">
        <v>190</v>
      </c>
      <c r="C192" s="6"/>
      <c r="D192" s="7">
        <v>1400</v>
      </c>
      <c r="E192" s="7">
        <v>1500</v>
      </c>
      <c r="F192" s="7">
        <v>1900</v>
      </c>
      <c r="H192" s="6">
        <v>1</v>
      </c>
      <c r="I192" s="6">
        <v>4</v>
      </c>
      <c r="J192" s="6">
        <v>0</v>
      </c>
      <c r="K192" s="6">
        <v>0</v>
      </c>
      <c r="L192" s="7"/>
      <c r="M192" s="6">
        <v>1</v>
      </c>
      <c r="N192" s="6">
        <v>5</v>
      </c>
      <c r="O192" s="6">
        <v>0</v>
      </c>
      <c r="P192" s="6">
        <v>0</v>
      </c>
      <c r="Q192" s="7"/>
      <c r="R192" s="6">
        <v>1</v>
      </c>
      <c r="S192" s="6">
        <v>9</v>
      </c>
      <c r="T192" s="6">
        <v>0</v>
      </c>
      <c r="U192" s="6">
        <v>0</v>
      </c>
      <c r="V192" s="6"/>
    </row>
    <row r="193" spans="1:22" x14ac:dyDescent="0.2">
      <c r="A193" s="7">
        <v>110</v>
      </c>
      <c r="B193" s="7">
        <v>191</v>
      </c>
      <c r="C193" s="6"/>
      <c r="D193" s="7">
        <v>1400</v>
      </c>
      <c r="E193" s="7">
        <v>1600</v>
      </c>
      <c r="F193" s="9" t="s">
        <v>76</v>
      </c>
      <c r="H193" s="6">
        <v>1</v>
      </c>
      <c r="I193" s="6">
        <v>4</v>
      </c>
      <c r="J193" s="6">
        <v>0</v>
      </c>
      <c r="K193" s="6">
        <v>0</v>
      </c>
      <c r="L193" s="7"/>
      <c r="M193" s="6">
        <v>1</v>
      </c>
      <c r="N193" s="6">
        <v>6</v>
      </c>
      <c r="O193" s="6">
        <v>0</v>
      </c>
      <c r="P193" s="6">
        <v>0</v>
      </c>
      <c r="Q193" s="9"/>
      <c r="R193" s="6">
        <v>1</v>
      </c>
      <c r="S193" s="6" t="str">
        <f>Y2</f>
        <v>A</v>
      </c>
      <c r="T193" s="6">
        <v>0</v>
      </c>
      <c r="U193" s="6">
        <v>0</v>
      </c>
      <c r="V193" s="6"/>
    </row>
    <row r="194" spans="1:22" x14ac:dyDescent="0.2">
      <c r="A194" s="7">
        <v>133</v>
      </c>
      <c r="B194" s="7">
        <v>192</v>
      </c>
      <c r="C194" s="6"/>
      <c r="D194" s="7">
        <v>1400</v>
      </c>
      <c r="E194" s="7">
        <v>1500</v>
      </c>
      <c r="F194" s="7">
        <v>1900</v>
      </c>
      <c r="H194" s="6">
        <v>1</v>
      </c>
      <c r="I194" s="6">
        <v>4</v>
      </c>
      <c r="J194" s="6">
        <v>0</v>
      </c>
      <c r="K194" s="6">
        <v>0</v>
      </c>
      <c r="L194" s="7"/>
      <c r="M194" s="6">
        <v>1</v>
      </c>
      <c r="N194" s="6">
        <v>5</v>
      </c>
      <c r="O194" s="6">
        <v>0</v>
      </c>
      <c r="P194" s="6">
        <v>0</v>
      </c>
      <c r="Q194" s="7"/>
      <c r="R194" s="6">
        <v>1</v>
      </c>
      <c r="S194" s="6">
        <v>9</v>
      </c>
      <c r="T194" s="6">
        <v>0</v>
      </c>
      <c r="U194" s="6">
        <v>0</v>
      </c>
      <c r="V194" s="6"/>
    </row>
    <row r="195" spans="1:22" x14ac:dyDescent="0.2">
      <c r="A195" s="7">
        <v>1</v>
      </c>
      <c r="B195" s="7">
        <v>193</v>
      </c>
      <c r="C195" s="6"/>
      <c r="D195" s="7">
        <v>1400</v>
      </c>
      <c r="E195" s="7">
        <v>1600</v>
      </c>
      <c r="F195" s="9" t="s">
        <v>76</v>
      </c>
      <c r="H195" s="6">
        <v>1</v>
      </c>
      <c r="I195" s="6">
        <v>4</v>
      </c>
      <c r="J195" s="6">
        <v>0</v>
      </c>
      <c r="K195" s="6">
        <v>0</v>
      </c>
      <c r="L195" s="7"/>
      <c r="M195" s="6">
        <v>1</v>
      </c>
      <c r="N195" s="6">
        <v>6</v>
      </c>
      <c r="O195" s="6">
        <v>0</v>
      </c>
      <c r="P195" s="6">
        <v>0</v>
      </c>
      <c r="Q195" s="9"/>
      <c r="R195" s="6">
        <v>1</v>
      </c>
      <c r="S195" s="6" t="str">
        <f>Y2</f>
        <v>A</v>
      </c>
      <c r="T195" s="6">
        <v>0</v>
      </c>
      <c r="U195" s="6">
        <v>0</v>
      </c>
      <c r="V195" s="6"/>
    </row>
    <row r="196" spans="1:22" x14ac:dyDescent="0.2">
      <c r="A196" s="7">
        <v>4</v>
      </c>
      <c r="B196" s="7">
        <v>194</v>
      </c>
      <c r="C196" s="6"/>
      <c r="D196" s="7">
        <v>1400</v>
      </c>
      <c r="E196" s="7">
        <v>1600</v>
      </c>
      <c r="F196" s="9" t="s">
        <v>76</v>
      </c>
      <c r="H196" s="6">
        <v>1</v>
      </c>
      <c r="I196" s="6">
        <v>4</v>
      </c>
      <c r="J196" s="6">
        <v>0</v>
      </c>
      <c r="K196" s="6">
        <v>0</v>
      </c>
      <c r="L196" s="7"/>
      <c r="M196" s="6">
        <v>1</v>
      </c>
      <c r="N196" s="6">
        <v>6</v>
      </c>
      <c r="O196" s="6">
        <v>0</v>
      </c>
      <c r="P196" s="6">
        <v>0</v>
      </c>
      <c r="Q196" s="9"/>
      <c r="R196" s="6">
        <v>1</v>
      </c>
      <c r="S196" s="6" t="str">
        <f>Y2</f>
        <v>A</v>
      </c>
      <c r="T196" s="6">
        <v>0</v>
      </c>
      <c r="U196" s="6">
        <v>0</v>
      </c>
      <c r="V196" s="6"/>
    </row>
    <row r="197" spans="1:22" x14ac:dyDescent="0.2">
      <c r="A197" s="7">
        <v>184</v>
      </c>
      <c r="B197" s="7">
        <v>195</v>
      </c>
      <c r="C197" s="6"/>
      <c r="D197" s="7">
        <v>1400</v>
      </c>
      <c r="E197" s="7">
        <v>1500</v>
      </c>
      <c r="F197" s="7">
        <v>1900</v>
      </c>
      <c r="H197" s="6">
        <v>1</v>
      </c>
      <c r="I197" s="6">
        <v>4</v>
      </c>
      <c r="J197" s="6">
        <v>0</v>
      </c>
      <c r="K197" s="6">
        <v>0</v>
      </c>
      <c r="L197" s="7"/>
      <c r="M197" s="6">
        <v>1</v>
      </c>
      <c r="N197" s="6">
        <v>5</v>
      </c>
      <c r="O197" s="6">
        <v>0</v>
      </c>
      <c r="P197" s="6">
        <v>0</v>
      </c>
      <c r="Q197" s="7"/>
      <c r="R197" s="6">
        <v>1</v>
      </c>
      <c r="S197" s="6">
        <v>9</v>
      </c>
      <c r="T197" s="6">
        <v>0</v>
      </c>
      <c r="U197" s="6">
        <v>0</v>
      </c>
      <c r="V197" s="6"/>
    </row>
    <row r="198" spans="1:22" x14ac:dyDescent="0.2">
      <c r="A198" s="7">
        <v>11</v>
      </c>
      <c r="B198" s="7">
        <v>196</v>
      </c>
      <c r="C198" s="6"/>
      <c r="D198" s="7">
        <v>1500</v>
      </c>
      <c r="E198" s="7">
        <v>1700</v>
      </c>
      <c r="F198" s="9" t="s">
        <v>76</v>
      </c>
      <c r="H198" s="6">
        <v>1</v>
      </c>
      <c r="I198" s="6">
        <v>5</v>
      </c>
      <c r="J198" s="6">
        <v>0</v>
      </c>
      <c r="K198" s="6">
        <v>0</v>
      </c>
      <c r="L198" s="7"/>
      <c r="M198" s="6">
        <v>1</v>
      </c>
      <c r="N198" s="6">
        <v>7</v>
      </c>
      <c r="O198" s="6">
        <v>0</v>
      </c>
      <c r="P198" s="6">
        <v>0</v>
      </c>
      <c r="Q198" s="9"/>
      <c r="R198" s="6">
        <v>1</v>
      </c>
      <c r="S198" s="6" t="str">
        <f>Y2</f>
        <v>A</v>
      </c>
      <c r="T198" s="6">
        <v>0</v>
      </c>
      <c r="U198" s="6">
        <v>0</v>
      </c>
      <c r="V198" s="6"/>
    </row>
    <row r="199" spans="1:22" x14ac:dyDescent="0.2">
      <c r="A199" s="7">
        <v>271</v>
      </c>
      <c r="B199" s="7">
        <v>197</v>
      </c>
      <c r="C199" s="6"/>
      <c r="D199" s="7">
        <v>1500</v>
      </c>
      <c r="E199" s="7">
        <v>1700</v>
      </c>
      <c r="F199" s="9" t="s">
        <v>76</v>
      </c>
      <c r="H199" s="6">
        <v>1</v>
      </c>
      <c r="I199" s="6">
        <v>5</v>
      </c>
      <c r="J199" s="6">
        <v>0</v>
      </c>
      <c r="K199" s="6">
        <v>0</v>
      </c>
      <c r="L199" s="7"/>
      <c r="M199" s="6">
        <v>1</v>
      </c>
      <c r="N199" s="6">
        <v>7</v>
      </c>
      <c r="O199" s="6">
        <v>0</v>
      </c>
      <c r="P199" s="6">
        <v>0</v>
      </c>
      <c r="Q199" s="9"/>
      <c r="R199" s="6">
        <v>1</v>
      </c>
      <c r="S199" s="6" t="str">
        <f>Y2</f>
        <v>A</v>
      </c>
      <c r="T199" s="6">
        <v>0</v>
      </c>
      <c r="U199" s="6">
        <v>0</v>
      </c>
      <c r="V199" s="6"/>
    </row>
    <row r="200" spans="1:22" x14ac:dyDescent="0.2">
      <c r="A200" s="7">
        <v>270</v>
      </c>
      <c r="B200" s="7">
        <v>198</v>
      </c>
      <c r="C200" s="6"/>
      <c r="D200" s="7">
        <v>1600</v>
      </c>
      <c r="E200" s="7">
        <v>1600</v>
      </c>
      <c r="F200" s="9" t="s">
        <v>76</v>
      </c>
      <c r="H200" s="6">
        <v>1</v>
      </c>
      <c r="I200" s="6">
        <v>6</v>
      </c>
      <c r="J200" s="6">
        <v>0</v>
      </c>
      <c r="K200" s="6">
        <v>0</v>
      </c>
      <c r="L200" s="7"/>
      <c r="M200" s="6">
        <v>1</v>
      </c>
      <c r="N200" s="6">
        <v>6</v>
      </c>
      <c r="O200" s="6">
        <v>0</v>
      </c>
      <c r="P200" s="6">
        <v>0</v>
      </c>
      <c r="Q200" s="9"/>
      <c r="R200" s="6">
        <v>1</v>
      </c>
      <c r="S200" s="6" t="str">
        <f>Y2</f>
        <v>A</v>
      </c>
      <c r="T200" s="6">
        <v>0</v>
      </c>
      <c r="U200" s="6">
        <v>0</v>
      </c>
      <c r="V200" s="6"/>
    </row>
    <row r="201" spans="1:22" x14ac:dyDescent="0.2">
      <c r="A201" s="7">
        <v>95</v>
      </c>
      <c r="B201" s="7">
        <v>199</v>
      </c>
      <c r="C201" s="6"/>
      <c r="D201" s="7">
        <v>1400</v>
      </c>
      <c r="E201" s="7">
        <v>1600</v>
      </c>
      <c r="F201" s="9" t="s">
        <v>76</v>
      </c>
      <c r="H201" s="6">
        <v>1</v>
      </c>
      <c r="I201" s="6">
        <v>4</v>
      </c>
      <c r="J201" s="6">
        <v>0</v>
      </c>
      <c r="K201" s="6">
        <v>0</v>
      </c>
      <c r="L201" s="7"/>
      <c r="M201" s="6">
        <v>1</v>
      </c>
      <c r="N201" s="6">
        <v>6</v>
      </c>
      <c r="O201" s="6">
        <v>0</v>
      </c>
      <c r="P201" s="6">
        <v>0</v>
      </c>
      <c r="Q201" s="9"/>
      <c r="R201" s="6">
        <v>1</v>
      </c>
      <c r="S201" s="6" t="str">
        <f>Y2</f>
        <v>A</v>
      </c>
      <c r="T201" s="6">
        <v>0</v>
      </c>
      <c r="U201" s="6">
        <v>0</v>
      </c>
      <c r="V201" s="6"/>
    </row>
    <row r="202" spans="1:22" x14ac:dyDescent="0.2">
      <c r="A202" s="7">
        <v>10</v>
      </c>
      <c r="B202" s="7">
        <v>200</v>
      </c>
      <c r="C202" s="6"/>
      <c r="D202" s="7">
        <v>1400</v>
      </c>
      <c r="E202" s="7">
        <v>1600</v>
      </c>
      <c r="F202" s="9" t="s">
        <v>76</v>
      </c>
      <c r="H202" s="6">
        <v>1</v>
      </c>
      <c r="I202" s="6">
        <v>4</v>
      </c>
      <c r="J202" s="6">
        <v>0</v>
      </c>
      <c r="K202" s="6">
        <v>0</v>
      </c>
      <c r="L202" s="7"/>
      <c r="M202" s="6">
        <v>1</v>
      </c>
      <c r="N202" s="6">
        <v>6</v>
      </c>
      <c r="O202" s="6">
        <v>0</v>
      </c>
      <c r="P202" s="6">
        <v>0</v>
      </c>
      <c r="Q202" s="9"/>
      <c r="R202" s="6">
        <v>1</v>
      </c>
      <c r="S202" s="6" t="str">
        <f>Y2</f>
        <v>A</v>
      </c>
      <c r="T202" s="6">
        <v>0</v>
      </c>
      <c r="U202" s="6">
        <v>0</v>
      </c>
      <c r="V202" s="6"/>
    </row>
    <row r="203" spans="1:22" x14ac:dyDescent="0.2">
      <c r="A203" s="7">
        <v>186</v>
      </c>
      <c r="B203" s="7">
        <v>201</v>
      </c>
      <c r="C203" s="6"/>
      <c r="D203" s="7">
        <v>1400</v>
      </c>
      <c r="E203" s="7">
        <v>1600</v>
      </c>
      <c r="F203" s="9" t="s">
        <v>76</v>
      </c>
      <c r="H203" s="6">
        <v>1</v>
      </c>
      <c r="I203" s="6">
        <v>4</v>
      </c>
      <c r="J203" s="6">
        <v>0</v>
      </c>
      <c r="K203" s="6">
        <v>0</v>
      </c>
      <c r="L203" s="7"/>
      <c r="M203" s="6">
        <v>1</v>
      </c>
      <c r="N203" s="6">
        <v>6</v>
      </c>
      <c r="O203" s="6">
        <v>0</v>
      </c>
      <c r="P203" s="6">
        <v>0</v>
      </c>
      <c r="Q203" s="9"/>
      <c r="R203" s="6">
        <v>1</v>
      </c>
      <c r="S203" s="6" t="str">
        <f>Y2</f>
        <v>A</v>
      </c>
      <c r="T203" s="6">
        <v>0</v>
      </c>
      <c r="U203" s="6">
        <v>0</v>
      </c>
      <c r="V203" s="6"/>
    </row>
    <row r="204" spans="1:22" x14ac:dyDescent="0.2">
      <c r="A204" s="7">
        <v>185</v>
      </c>
      <c r="B204" s="7">
        <v>202</v>
      </c>
      <c r="C204" s="6"/>
      <c r="D204" s="7">
        <v>1700</v>
      </c>
      <c r="E204" s="7">
        <v>1500</v>
      </c>
      <c r="F204" s="9" t="s">
        <v>76</v>
      </c>
      <c r="H204" s="6">
        <v>1</v>
      </c>
      <c r="I204" s="6">
        <v>7</v>
      </c>
      <c r="J204" s="6">
        <v>0</v>
      </c>
      <c r="K204" s="6">
        <v>0</v>
      </c>
      <c r="L204" s="7"/>
      <c r="M204" s="6">
        <v>1</v>
      </c>
      <c r="N204" s="6">
        <v>5</v>
      </c>
      <c r="O204" s="6">
        <v>0</v>
      </c>
      <c r="P204" s="6">
        <v>0</v>
      </c>
      <c r="Q204" s="9"/>
      <c r="R204" s="6">
        <v>1</v>
      </c>
      <c r="S204" s="6" t="str">
        <f>Y2</f>
        <v>A</v>
      </c>
      <c r="T204" s="6">
        <v>0</v>
      </c>
      <c r="U204" s="6">
        <v>0</v>
      </c>
      <c r="V204" s="6"/>
    </row>
    <row r="205" spans="1:22" x14ac:dyDescent="0.2">
      <c r="A205" s="7">
        <v>187</v>
      </c>
      <c r="B205" s="7">
        <v>203</v>
      </c>
      <c r="C205" s="6"/>
      <c r="D205" s="7">
        <v>1700</v>
      </c>
      <c r="E205" s="7">
        <v>1700</v>
      </c>
      <c r="F205" s="9" t="s">
        <v>76</v>
      </c>
      <c r="H205" s="6">
        <v>1</v>
      </c>
      <c r="I205" s="6">
        <v>7</v>
      </c>
      <c r="J205" s="6">
        <v>0</v>
      </c>
      <c r="K205" s="6">
        <v>0</v>
      </c>
      <c r="L205" s="7"/>
      <c r="M205" s="6">
        <v>1</v>
      </c>
      <c r="N205" s="6">
        <v>7</v>
      </c>
      <c r="O205" s="6">
        <v>0</v>
      </c>
      <c r="P205" s="6">
        <v>0</v>
      </c>
      <c r="Q205" s="9"/>
      <c r="R205" s="6">
        <v>1</v>
      </c>
      <c r="S205" s="6" t="str">
        <f>Y2</f>
        <v>A</v>
      </c>
      <c r="T205" s="6">
        <v>0</v>
      </c>
      <c r="U205" s="6">
        <v>0</v>
      </c>
      <c r="V205" s="6"/>
    </row>
    <row r="206" spans="1:22" x14ac:dyDescent="0.2">
      <c r="A206" s="7">
        <v>188</v>
      </c>
      <c r="B206" s="7">
        <v>204</v>
      </c>
      <c r="C206" s="6"/>
      <c r="D206" s="7">
        <v>1400</v>
      </c>
      <c r="E206" s="7">
        <v>1700</v>
      </c>
      <c r="F206" s="9" t="s">
        <v>76</v>
      </c>
      <c r="H206" s="6">
        <v>1</v>
      </c>
      <c r="I206" s="6">
        <v>4</v>
      </c>
      <c r="J206" s="6">
        <v>0</v>
      </c>
      <c r="K206" s="6">
        <v>0</v>
      </c>
      <c r="L206" s="7"/>
      <c r="M206" s="6">
        <v>1</v>
      </c>
      <c r="N206" s="6">
        <v>7</v>
      </c>
      <c r="O206" s="6">
        <v>0</v>
      </c>
      <c r="P206" s="6">
        <v>0</v>
      </c>
      <c r="Q206" s="9"/>
      <c r="R206" s="6">
        <v>1</v>
      </c>
      <c r="S206" s="6" t="str">
        <f>Y2</f>
        <v>A</v>
      </c>
      <c r="T206" s="6">
        <v>0</v>
      </c>
      <c r="U206" s="6">
        <v>0</v>
      </c>
      <c r="V206" s="6"/>
    </row>
    <row r="207" spans="1:22" x14ac:dyDescent="0.2">
      <c r="A207" s="7">
        <v>193</v>
      </c>
      <c r="B207" s="7">
        <v>205</v>
      </c>
      <c r="C207" s="6"/>
      <c r="D207" s="7">
        <v>1600</v>
      </c>
      <c r="E207" s="7">
        <v>1600</v>
      </c>
      <c r="F207" s="9" t="s">
        <v>76</v>
      </c>
      <c r="H207" s="6">
        <v>1</v>
      </c>
      <c r="I207" s="6">
        <v>6</v>
      </c>
      <c r="J207" s="6">
        <v>0</v>
      </c>
      <c r="K207" s="6">
        <v>0</v>
      </c>
      <c r="L207" s="7"/>
      <c r="M207" s="6">
        <v>1</v>
      </c>
      <c r="N207" s="6">
        <v>6</v>
      </c>
      <c r="O207" s="6">
        <v>0</v>
      </c>
      <c r="P207" s="6">
        <v>0</v>
      </c>
      <c r="Q207" s="9"/>
      <c r="R207" s="6">
        <v>1</v>
      </c>
      <c r="S207" s="6" t="str">
        <f>Y2</f>
        <v>A</v>
      </c>
      <c r="T207" s="6">
        <v>0</v>
      </c>
      <c r="U207" s="6">
        <v>0</v>
      </c>
      <c r="V207" s="6"/>
    </row>
    <row r="208" spans="1:22" x14ac:dyDescent="0.2">
      <c r="A208" s="7">
        <v>192</v>
      </c>
      <c r="B208" s="7">
        <v>206</v>
      </c>
      <c r="C208" s="6"/>
      <c r="D208" s="7">
        <v>1400</v>
      </c>
      <c r="E208" s="7">
        <v>1500</v>
      </c>
      <c r="F208" s="7">
        <v>1900</v>
      </c>
      <c r="H208" s="6">
        <v>1</v>
      </c>
      <c r="I208" s="6">
        <v>4</v>
      </c>
      <c r="J208" s="6">
        <v>0</v>
      </c>
      <c r="K208" s="6">
        <v>0</v>
      </c>
      <c r="L208" s="7"/>
      <c r="M208" s="6">
        <v>1</v>
      </c>
      <c r="N208" s="6">
        <v>5</v>
      </c>
      <c r="O208" s="6">
        <v>0</v>
      </c>
      <c r="P208" s="6">
        <v>0</v>
      </c>
      <c r="Q208" s="7"/>
      <c r="R208" s="6">
        <v>1</v>
      </c>
      <c r="S208" s="6">
        <v>0</v>
      </c>
      <c r="T208" s="6">
        <v>0</v>
      </c>
      <c r="U208" s="6">
        <v>0</v>
      </c>
      <c r="V208" s="6"/>
    </row>
    <row r="209" spans="1:22" x14ac:dyDescent="0.2">
      <c r="A209" s="7">
        <v>191</v>
      </c>
      <c r="B209" s="7">
        <v>207</v>
      </c>
      <c r="C209" s="6"/>
      <c r="D209" s="7">
        <v>1400</v>
      </c>
      <c r="E209" s="7">
        <v>1500</v>
      </c>
      <c r="F209" s="7">
        <v>1900</v>
      </c>
      <c r="H209" s="6">
        <v>1</v>
      </c>
      <c r="I209" s="6">
        <v>4</v>
      </c>
      <c r="J209" s="6">
        <v>0</v>
      </c>
      <c r="K209" s="6">
        <v>0</v>
      </c>
      <c r="L209" s="7"/>
      <c r="M209" s="6">
        <v>1</v>
      </c>
      <c r="N209" s="6">
        <v>5</v>
      </c>
      <c r="O209" s="6">
        <v>0</v>
      </c>
      <c r="P209" s="6">
        <v>0</v>
      </c>
      <c r="Q209" s="7"/>
      <c r="R209" s="6">
        <v>1</v>
      </c>
      <c r="S209" s="6">
        <v>0</v>
      </c>
      <c r="T209" s="6">
        <v>0</v>
      </c>
      <c r="U209" s="6">
        <v>0</v>
      </c>
      <c r="V209" s="6"/>
    </row>
    <row r="210" spans="1:22" x14ac:dyDescent="0.2">
      <c r="A210" s="7">
        <v>195</v>
      </c>
      <c r="B210" s="7">
        <v>208</v>
      </c>
      <c r="C210" s="6"/>
      <c r="D210" s="7">
        <v>1400</v>
      </c>
      <c r="E210" s="7">
        <v>1500</v>
      </c>
      <c r="F210" s="7">
        <v>1900</v>
      </c>
      <c r="H210" s="6">
        <v>1</v>
      </c>
      <c r="I210" s="6">
        <v>4</v>
      </c>
      <c r="J210" s="6">
        <v>0</v>
      </c>
      <c r="K210" s="6">
        <v>0</v>
      </c>
      <c r="L210" s="7"/>
      <c r="M210" s="6">
        <v>1</v>
      </c>
      <c r="N210" s="6">
        <v>5</v>
      </c>
      <c r="O210" s="6">
        <v>0</v>
      </c>
      <c r="P210" s="6">
        <v>0</v>
      </c>
      <c r="Q210" s="7"/>
      <c r="R210" s="6">
        <v>1</v>
      </c>
      <c r="S210" s="6">
        <v>0</v>
      </c>
      <c r="T210" s="6">
        <v>0</v>
      </c>
      <c r="U210" s="6">
        <v>0</v>
      </c>
      <c r="V210" s="6"/>
    </row>
    <row r="211" spans="1:22" x14ac:dyDescent="0.2">
      <c r="A211" s="7">
        <v>167</v>
      </c>
      <c r="B211" s="7">
        <v>209</v>
      </c>
      <c r="C211" s="6"/>
      <c r="D211" s="7">
        <v>1400</v>
      </c>
      <c r="E211" s="7">
        <v>1500</v>
      </c>
      <c r="F211" s="7">
        <v>1900</v>
      </c>
      <c r="H211" s="6">
        <v>1</v>
      </c>
      <c r="I211" s="6">
        <v>4</v>
      </c>
      <c r="J211" s="6">
        <v>0</v>
      </c>
      <c r="K211" s="6">
        <v>0</v>
      </c>
      <c r="L211" s="7"/>
      <c r="M211" s="6">
        <v>1</v>
      </c>
      <c r="N211" s="6">
        <v>5</v>
      </c>
      <c r="O211" s="6">
        <v>0</v>
      </c>
      <c r="P211" s="6">
        <v>0</v>
      </c>
      <c r="Q211" s="7"/>
      <c r="R211" s="6">
        <v>1</v>
      </c>
      <c r="S211" s="6">
        <v>0</v>
      </c>
      <c r="T211" s="6">
        <v>0</v>
      </c>
      <c r="U211" s="6">
        <v>0</v>
      </c>
      <c r="V211" s="6"/>
    </row>
    <row r="212" spans="1:22" x14ac:dyDescent="0.2">
      <c r="A212" s="7">
        <v>199</v>
      </c>
      <c r="B212" s="7">
        <v>210</v>
      </c>
      <c r="C212" s="6"/>
      <c r="D212" s="7">
        <v>1400</v>
      </c>
      <c r="E212" s="7">
        <v>1700</v>
      </c>
      <c r="F212" s="9" t="s">
        <v>76</v>
      </c>
      <c r="H212" s="6">
        <v>1</v>
      </c>
      <c r="I212" s="6">
        <v>4</v>
      </c>
      <c r="J212" s="6">
        <v>0</v>
      </c>
      <c r="K212" s="6">
        <v>0</v>
      </c>
      <c r="L212" s="7"/>
      <c r="M212" s="6">
        <v>1</v>
      </c>
      <c r="N212" s="6">
        <v>7</v>
      </c>
      <c r="O212" s="6">
        <v>0</v>
      </c>
      <c r="P212" s="6">
        <v>0</v>
      </c>
      <c r="Q212" s="9"/>
      <c r="R212" s="6">
        <v>1</v>
      </c>
      <c r="S212" s="6" t="str">
        <f>Y2</f>
        <v>A</v>
      </c>
      <c r="T212" s="6">
        <v>0</v>
      </c>
      <c r="U212" s="6">
        <v>0</v>
      </c>
      <c r="V212" s="6"/>
    </row>
    <row r="213" spans="1:22" x14ac:dyDescent="0.2">
      <c r="A213" s="7">
        <v>198</v>
      </c>
      <c r="B213" s="7">
        <v>211</v>
      </c>
      <c r="C213" s="6"/>
      <c r="D213" s="7">
        <v>1400</v>
      </c>
      <c r="E213" s="7">
        <v>1300</v>
      </c>
      <c r="F213" s="7">
        <v>1700</v>
      </c>
      <c r="H213" s="6">
        <v>1</v>
      </c>
      <c r="I213" s="6">
        <v>4</v>
      </c>
      <c r="J213" s="6">
        <v>0</v>
      </c>
      <c r="K213" s="6">
        <v>0</v>
      </c>
      <c r="L213" s="7"/>
      <c r="M213" s="6">
        <v>1</v>
      </c>
      <c r="N213" s="6">
        <v>3</v>
      </c>
      <c r="O213" s="6">
        <v>0</v>
      </c>
      <c r="P213" s="6">
        <v>0</v>
      </c>
      <c r="Q213" s="7"/>
      <c r="R213" s="6">
        <v>1</v>
      </c>
      <c r="S213" s="6">
        <v>7</v>
      </c>
      <c r="T213" s="6">
        <v>0</v>
      </c>
      <c r="U213" s="6">
        <v>0</v>
      </c>
      <c r="V213" s="6"/>
    </row>
    <row r="214" spans="1:22" x14ac:dyDescent="0.2">
      <c r="A214" s="9" t="s">
        <v>89</v>
      </c>
      <c r="B214" s="7">
        <v>212</v>
      </c>
      <c r="C214" s="6"/>
      <c r="D214" s="7">
        <v>1400</v>
      </c>
      <c r="E214" s="7">
        <v>1300</v>
      </c>
      <c r="F214" s="7">
        <v>1700</v>
      </c>
      <c r="H214" s="6">
        <v>1</v>
      </c>
      <c r="I214" s="6">
        <v>4</v>
      </c>
      <c r="J214" s="6">
        <v>0</v>
      </c>
      <c r="K214" s="6">
        <v>0</v>
      </c>
      <c r="L214" s="7"/>
      <c r="M214" s="6">
        <v>1</v>
      </c>
      <c r="N214" s="6">
        <v>3</v>
      </c>
      <c r="O214" s="6">
        <v>0</v>
      </c>
      <c r="P214" s="6">
        <v>0</v>
      </c>
      <c r="Q214" s="7"/>
      <c r="R214" s="6">
        <v>1</v>
      </c>
      <c r="S214" s="6">
        <v>7</v>
      </c>
      <c r="T214" s="6">
        <v>0</v>
      </c>
      <c r="U214" s="6">
        <v>0</v>
      </c>
      <c r="V214" s="6"/>
    </row>
    <row r="215" spans="1:22" x14ac:dyDescent="0.2">
      <c r="A215" s="7">
        <v>197</v>
      </c>
      <c r="B215" s="7">
        <v>213</v>
      </c>
      <c r="C215" s="6"/>
      <c r="D215" s="7">
        <v>1400</v>
      </c>
      <c r="E215" s="7">
        <v>1500</v>
      </c>
      <c r="F215" s="7">
        <v>1900</v>
      </c>
      <c r="H215" s="6">
        <v>1</v>
      </c>
      <c r="I215" s="6">
        <v>4</v>
      </c>
      <c r="J215" s="6">
        <v>0</v>
      </c>
      <c r="K215" s="6">
        <v>0</v>
      </c>
      <c r="L215" s="7"/>
      <c r="M215" s="6">
        <v>1</v>
      </c>
      <c r="N215" s="6">
        <v>5</v>
      </c>
      <c r="O215" s="6">
        <v>0</v>
      </c>
      <c r="P215" s="6">
        <v>0</v>
      </c>
      <c r="Q215" s="7"/>
      <c r="R215" s="6">
        <v>1</v>
      </c>
      <c r="S215" s="6">
        <v>9</v>
      </c>
      <c r="T215" s="6">
        <v>0</v>
      </c>
      <c r="U215" s="6">
        <v>0</v>
      </c>
      <c r="V215" s="6"/>
    </row>
    <row r="216" spans="1:22" x14ac:dyDescent="0.2">
      <c r="A216" s="7">
        <v>196</v>
      </c>
      <c r="B216" s="7">
        <v>214</v>
      </c>
      <c r="C216" s="6"/>
      <c r="D216" s="7">
        <v>1400</v>
      </c>
      <c r="E216" s="7">
        <v>1400</v>
      </c>
      <c r="F216" s="7">
        <v>1800</v>
      </c>
      <c r="H216" s="6">
        <v>1</v>
      </c>
      <c r="I216" s="6">
        <v>4</v>
      </c>
      <c r="J216" s="6">
        <v>0</v>
      </c>
      <c r="K216" s="6">
        <v>0</v>
      </c>
      <c r="L216" s="7"/>
      <c r="M216" s="6">
        <v>1</v>
      </c>
      <c r="N216" s="6">
        <v>4</v>
      </c>
      <c r="O216" s="6">
        <v>0</v>
      </c>
      <c r="P216" s="6">
        <v>0</v>
      </c>
      <c r="Q216" s="7"/>
      <c r="R216" s="6">
        <v>1</v>
      </c>
      <c r="S216" s="6">
        <v>8</v>
      </c>
      <c r="T216" s="6">
        <v>0</v>
      </c>
      <c r="U216" s="6">
        <v>0</v>
      </c>
      <c r="V216" s="6"/>
    </row>
    <row r="217" spans="1:22" x14ac:dyDescent="0.2">
      <c r="A217" s="7">
        <v>45</v>
      </c>
      <c r="B217" s="7">
        <v>215</v>
      </c>
      <c r="C217" s="6"/>
      <c r="D217" s="7">
        <v>1400</v>
      </c>
      <c r="E217" s="7">
        <v>1500</v>
      </c>
      <c r="F217" s="7">
        <v>1900</v>
      </c>
      <c r="H217" s="6">
        <v>1</v>
      </c>
      <c r="I217" s="6">
        <v>4</v>
      </c>
      <c r="J217" s="6">
        <v>0</v>
      </c>
      <c r="K217" s="6">
        <v>0</v>
      </c>
      <c r="L217" s="7"/>
      <c r="M217" s="6">
        <v>1</v>
      </c>
      <c r="N217" s="6">
        <v>5</v>
      </c>
      <c r="O217" s="6">
        <v>0</v>
      </c>
      <c r="P217" s="6">
        <v>0</v>
      </c>
      <c r="Q217" s="7"/>
      <c r="R217" s="6">
        <v>1</v>
      </c>
      <c r="S217" s="6">
        <v>9</v>
      </c>
      <c r="T217" s="6">
        <v>0</v>
      </c>
      <c r="U217" s="6">
        <v>0</v>
      </c>
      <c r="V217" s="6"/>
    </row>
    <row r="218" spans="1:22" x14ac:dyDescent="0.2">
      <c r="A218" s="7">
        <v>44</v>
      </c>
      <c r="B218" s="7">
        <v>216</v>
      </c>
      <c r="C218" s="6"/>
      <c r="D218" s="7">
        <v>1400</v>
      </c>
      <c r="E218" s="7">
        <v>1500</v>
      </c>
      <c r="F218" s="7">
        <v>1900</v>
      </c>
      <c r="H218" s="6">
        <v>1</v>
      </c>
      <c r="I218" s="6">
        <v>4</v>
      </c>
      <c r="J218" s="6">
        <v>0</v>
      </c>
      <c r="K218" s="6">
        <v>0</v>
      </c>
      <c r="L218" s="7"/>
      <c r="M218" s="6">
        <v>1</v>
      </c>
      <c r="N218" s="6">
        <v>5</v>
      </c>
      <c r="O218" s="6">
        <v>0</v>
      </c>
      <c r="P218" s="6">
        <v>0</v>
      </c>
      <c r="Q218" s="7"/>
      <c r="R218" s="6">
        <v>1</v>
      </c>
      <c r="S218" s="6">
        <v>9</v>
      </c>
      <c r="T218" s="6">
        <v>0</v>
      </c>
      <c r="U218" s="6">
        <v>0</v>
      </c>
      <c r="V218" s="6"/>
    </row>
    <row r="219" spans="1:22" x14ac:dyDescent="0.2">
      <c r="A219" s="7">
        <v>43</v>
      </c>
      <c r="B219" s="7">
        <v>217</v>
      </c>
      <c r="C219" s="6"/>
      <c r="D219" s="7">
        <v>1400</v>
      </c>
      <c r="E219" s="7">
        <v>1400</v>
      </c>
      <c r="F219" s="7">
        <v>1800</v>
      </c>
      <c r="H219" s="6">
        <v>1</v>
      </c>
      <c r="I219" s="6">
        <v>4</v>
      </c>
      <c r="J219" s="6">
        <v>0</v>
      </c>
      <c r="K219" s="6">
        <v>0</v>
      </c>
      <c r="L219" s="7"/>
      <c r="M219" s="6">
        <v>1</v>
      </c>
      <c r="N219" s="6">
        <v>4</v>
      </c>
      <c r="O219" s="6">
        <v>0</v>
      </c>
      <c r="P219" s="6">
        <v>0</v>
      </c>
      <c r="Q219" s="7"/>
      <c r="R219" s="6">
        <v>1</v>
      </c>
      <c r="S219" s="6">
        <v>8</v>
      </c>
      <c r="T219" s="6">
        <v>0</v>
      </c>
      <c r="U219" s="6">
        <v>0</v>
      </c>
      <c r="V219" s="6"/>
    </row>
    <row r="220" spans="1:22" x14ac:dyDescent="0.2">
      <c r="A220" s="7">
        <v>169</v>
      </c>
      <c r="B220" s="7">
        <v>218</v>
      </c>
      <c r="C220" s="6"/>
      <c r="D220" s="7">
        <v>1400</v>
      </c>
      <c r="E220" s="7">
        <v>1400</v>
      </c>
      <c r="F220" s="7">
        <v>1800</v>
      </c>
      <c r="H220" s="6">
        <v>1</v>
      </c>
      <c r="I220" s="6">
        <v>4</v>
      </c>
      <c r="J220" s="6">
        <v>0</v>
      </c>
      <c r="K220" s="6">
        <v>0</v>
      </c>
      <c r="L220" s="7"/>
      <c r="M220" s="6">
        <v>1</v>
      </c>
      <c r="N220" s="6">
        <v>4</v>
      </c>
      <c r="O220" s="6">
        <v>0</v>
      </c>
      <c r="P220" s="6">
        <v>0</v>
      </c>
      <c r="Q220" s="7"/>
      <c r="R220" s="6">
        <v>1</v>
      </c>
      <c r="S220" s="6">
        <v>8</v>
      </c>
      <c r="T220" s="6">
        <v>0</v>
      </c>
      <c r="U220" s="6">
        <v>0</v>
      </c>
      <c r="V220" s="6"/>
    </row>
    <row r="221" spans="1:22" x14ac:dyDescent="0.2">
      <c r="A221" s="7">
        <v>208</v>
      </c>
      <c r="B221" s="7">
        <v>219</v>
      </c>
      <c r="C221" s="6"/>
      <c r="D221" s="7">
        <v>1400</v>
      </c>
      <c r="E221" s="7">
        <v>1400</v>
      </c>
      <c r="F221" s="7">
        <v>1800</v>
      </c>
      <c r="H221" s="6">
        <v>1</v>
      </c>
      <c r="I221" s="6">
        <v>4</v>
      </c>
      <c r="J221" s="6">
        <v>0</v>
      </c>
      <c r="K221" s="6">
        <v>0</v>
      </c>
      <c r="L221" s="7"/>
      <c r="M221" s="6">
        <v>1</v>
      </c>
      <c r="N221" s="6">
        <v>4</v>
      </c>
      <c r="O221" s="6">
        <v>0</v>
      </c>
      <c r="P221" s="6">
        <v>0</v>
      </c>
      <c r="Q221" s="7"/>
      <c r="R221" s="6">
        <v>1</v>
      </c>
      <c r="S221" s="6">
        <v>8</v>
      </c>
      <c r="T221" s="6">
        <v>0</v>
      </c>
      <c r="U221" s="6">
        <v>0</v>
      </c>
      <c r="V221" s="6"/>
    </row>
    <row r="222" spans="1:22" x14ac:dyDescent="0.2">
      <c r="A222" s="7">
        <v>209</v>
      </c>
      <c r="B222" s="7">
        <v>220</v>
      </c>
      <c r="C222" s="6"/>
      <c r="D222" s="7">
        <v>1500</v>
      </c>
      <c r="E222" s="7">
        <v>1500</v>
      </c>
      <c r="F222" s="9" t="s">
        <v>76</v>
      </c>
      <c r="H222" s="6">
        <v>1</v>
      </c>
      <c r="I222" s="6">
        <v>5</v>
      </c>
      <c r="J222" s="6">
        <v>0</v>
      </c>
      <c r="K222" s="6">
        <v>0</v>
      </c>
      <c r="L222" s="7"/>
      <c r="M222" s="6">
        <v>1</v>
      </c>
      <c r="N222" s="6">
        <v>5</v>
      </c>
      <c r="O222" s="6">
        <v>0</v>
      </c>
      <c r="P222" s="6">
        <v>0</v>
      </c>
      <c r="Q222" s="9"/>
      <c r="R222" s="6">
        <v>1</v>
      </c>
      <c r="S222" s="6" t="str">
        <f>Y2</f>
        <v>A</v>
      </c>
      <c r="T222" s="6">
        <v>0</v>
      </c>
      <c r="U222" s="6">
        <v>0</v>
      </c>
      <c r="V222" s="6"/>
    </row>
    <row r="223" spans="1:22" x14ac:dyDescent="0.2">
      <c r="A223" s="7">
        <v>210</v>
      </c>
      <c r="B223" s="7">
        <v>221</v>
      </c>
      <c r="C223" s="6"/>
      <c r="D223" s="7">
        <v>5113</v>
      </c>
      <c r="E223" s="7">
        <v>1500</v>
      </c>
      <c r="F223" s="7">
        <v>5118</v>
      </c>
      <c r="H223" s="6">
        <v>5</v>
      </c>
      <c r="I223" s="6">
        <v>1</v>
      </c>
      <c r="J223" s="6">
        <v>1</v>
      </c>
      <c r="K223" s="6">
        <v>3</v>
      </c>
      <c r="L223" s="7"/>
      <c r="M223" s="6">
        <v>1</v>
      </c>
      <c r="N223" s="6">
        <v>5</v>
      </c>
      <c r="O223" s="6">
        <v>0</v>
      </c>
      <c r="P223" s="6">
        <v>0</v>
      </c>
      <c r="Q223" s="7"/>
      <c r="R223" s="6">
        <v>5</v>
      </c>
      <c r="S223" s="6">
        <v>1</v>
      </c>
      <c r="T223" s="6">
        <v>1</v>
      </c>
      <c r="U223" s="6">
        <v>8</v>
      </c>
      <c r="V223" s="6"/>
    </row>
    <row r="224" spans="1:22" x14ac:dyDescent="0.2">
      <c r="A224" s="7">
        <v>99</v>
      </c>
      <c r="B224" s="7">
        <v>222</v>
      </c>
      <c r="C224" s="6"/>
      <c r="D224" s="7">
        <v>1400</v>
      </c>
      <c r="E224" s="7">
        <v>1700</v>
      </c>
      <c r="F224" s="9" t="s">
        <v>76</v>
      </c>
      <c r="H224" s="6">
        <v>1</v>
      </c>
      <c r="I224" s="6">
        <v>4</v>
      </c>
      <c r="J224" s="6">
        <v>0</v>
      </c>
      <c r="K224" s="6">
        <v>0</v>
      </c>
      <c r="L224" s="7"/>
      <c r="M224" s="6">
        <v>1</v>
      </c>
      <c r="N224" s="6">
        <v>7</v>
      </c>
      <c r="O224" s="6">
        <v>0</v>
      </c>
      <c r="P224" s="6">
        <v>0</v>
      </c>
      <c r="Q224" s="9"/>
      <c r="R224" s="6">
        <v>1</v>
      </c>
      <c r="S224" s="6" t="str">
        <f>Y2</f>
        <v>A</v>
      </c>
      <c r="T224" s="6">
        <v>0</v>
      </c>
      <c r="U224" s="6">
        <v>0</v>
      </c>
      <c r="V224" s="6"/>
    </row>
    <row r="225" spans="1:22" x14ac:dyDescent="0.2">
      <c r="A225" s="9" t="s">
        <v>90</v>
      </c>
      <c r="B225" s="7">
        <v>223</v>
      </c>
      <c r="C225" s="6"/>
      <c r="D225" s="10">
        <v>0</v>
      </c>
      <c r="E225" s="10">
        <v>0</v>
      </c>
      <c r="F225" s="10">
        <v>0</v>
      </c>
      <c r="H225" s="6">
        <v>0</v>
      </c>
      <c r="I225" s="6">
        <v>0</v>
      </c>
      <c r="J225" s="6">
        <v>0</v>
      </c>
      <c r="K225" s="6">
        <v>0</v>
      </c>
      <c r="L225" s="10"/>
      <c r="M225" s="6">
        <v>0</v>
      </c>
      <c r="N225" s="6">
        <v>0</v>
      </c>
      <c r="O225" s="6">
        <v>0</v>
      </c>
      <c r="P225" s="6">
        <v>0</v>
      </c>
      <c r="Q225" s="10"/>
      <c r="R225" s="6">
        <v>0</v>
      </c>
      <c r="S225" s="6">
        <v>0</v>
      </c>
      <c r="T225" s="6">
        <v>0</v>
      </c>
      <c r="U225" s="6">
        <v>0</v>
      </c>
      <c r="V225" s="6"/>
    </row>
    <row r="226" spans="1:22" x14ac:dyDescent="0.2">
      <c r="A226" s="7">
        <v>115</v>
      </c>
      <c r="B226" s="7">
        <v>224</v>
      </c>
      <c r="C226" s="6"/>
      <c r="D226" s="7">
        <v>1400</v>
      </c>
      <c r="E226" s="7">
        <v>1600</v>
      </c>
      <c r="F226" s="9" t="s">
        <v>76</v>
      </c>
      <c r="H226" s="6">
        <v>1</v>
      </c>
      <c r="I226" s="6">
        <v>4</v>
      </c>
      <c r="J226" s="6">
        <v>0</v>
      </c>
      <c r="K226" s="6">
        <v>0</v>
      </c>
      <c r="L226" s="7"/>
      <c r="M226" s="6">
        <v>1</v>
      </c>
      <c r="N226" s="6">
        <v>6</v>
      </c>
      <c r="O226" s="6">
        <v>0</v>
      </c>
      <c r="P226" s="6">
        <v>0</v>
      </c>
      <c r="Q226" s="9"/>
      <c r="R226" s="6">
        <v>1</v>
      </c>
      <c r="S226" s="6" t="str">
        <f>Y2</f>
        <v>A</v>
      </c>
      <c r="T226" s="6">
        <v>0</v>
      </c>
      <c r="U226" s="6">
        <v>0</v>
      </c>
      <c r="V226" s="6"/>
    </row>
    <row r="227" spans="1:22" x14ac:dyDescent="0.2">
      <c r="A227" s="7">
        <v>116</v>
      </c>
      <c r="B227" s="7">
        <v>225</v>
      </c>
      <c r="C227" s="6"/>
      <c r="D227" s="7">
        <v>1400</v>
      </c>
      <c r="E227" s="7">
        <v>1500</v>
      </c>
      <c r="F227" s="7">
        <v>1900</v>
      </c>
      <c r="H227" s="6">
        <v>1</v>
      </c>
      <c r="I227" s="6">
        <v>4</v>
      </c>
      <c r="J227" s="6">
        <v>0</v>
      </c>
      <c r="K227" s="6">
        <v>0</v>
      </c>
      <c r="L227" s="7"/>
      <c r="M227" s="6">
        <v>1</v>
      </c>
      <c r="N227" s="6">
        <v>5</v>
      </c>
      <c r="O227" s="6">
        <v>0</v>
      </c>
      <c r="P227" s="6">
        <v>0</v>
      </c>
      <c r="Q227" s="7"/>
      <c r="R227" s="6">
        <v>1</v>
      </c>
      <c r="S227" s="6">
        <v>9</v>
      </c>
      <c r="T227" s="6">
        <v>0</v>
      </c>
      <c r="U227" s="6">
        <v>0</v>
      </c>
      <c r="V227" s="6"/>
    </row>
    <row r="228" spans="1:22" x14ac:dyDescent="0.2">
      <c r="A228" s="7">
        <v>118</v>
      </c>
      <c r="B228" s="7">
        <v>226</v>
      </c>
      <c r="C228" s="6"/>
      <c r="D228" s="7">
        <v>1400</v>
      </c>
      <c r="E228" s="7">
        <v>1500</v>
      </c>
      <c r="F228" s="7">
        <v>1900</v>
      </c>
      <c r="H228" s="6">
        <v>1</v>
      </c>
      <c r="I228" s="6">
        <v>4</v>
      </c>
      <c r="J228" s="6">
        <v>0</v>
      </c>
      <c r="K228" s="6">
        <v>0</v>
      </c>
      <c r="L228" s="7"/>
      <c r="M228" s="6">
        <v>1</v>
      </c>
      <c r="N228" s="6">
        <v>5</v>
      </c>
      <c r="O228" s="6">
        <v>0</v>
      </c>
      <c r="P228" s="6">
        <v>0</v>
      </c>
      <c r="Q228" s="7"/>
      <c r="R228" s="6">
        <v>1</v>
      </c>
      <c r="S228" s="6">
        <v>9</v>
      </c>
      <c r="T228" s="6">
        <v>0</v>
      </c>
      <c r="U228" s="6">
        <v>0</v>
      </c>
      <c r="V228" s="6"/>
    </row>
    <row r="229" spans="1:22" x14ac:dyDescent="0.2">
      <c r="A229" s="7">
        <v>117</v>
      </c>
      <c r="B229" s="7">
        <v>227</v>
      </c>
      <c r="C229" s="6"/>
      <c r="D229" s="7">
        <v>1400</v>
      </c>
      <c r="E229" s="7">
        <v>1500</v>
      </c>
      <c r="F229" s="7">
        <v>1900</v>
      </c>
      <c r="H229" s="6">
        <v>1</v>
      </c>
      <c r="I229" s="6">
        <v>4</v>
      </c>
      <c r="J229" s="6">
        <v>0</v>
      </c>
      <c r="K229" s="6">
        <v>0</v>
      </c>
      <c r="L229" s="7"/>
      <c r="M229" s="6">
        <v>1</v>
      </c>
      <c r="N229" s="6">
        <v>5</v>
      </c>
      <c r="O229" s="6">
        <v>0</v>
      </c>
      <c r="P229" s="6">
        <v>0</v>
      </c>
      <c r="Q229" s="7"/>
      <c r="R229" s="6">
        <v>1</v>
      </c>
      <c r="S229" s="6">
        <v>9</v>
      </c>
      <c r="T229" s="6">
        <v>0</v>
      </c>
      <c r="U229" s="6">
        <v>0</v>
      </c>
      <c r="V229" s="6"/>
    </row>
    <row r="230" spans="1:22" x14ac:dyDescent="0.2">
      <c r="A230" s="7">
        <v>119</v>
      </c>
      <c r="B230" s="7">
        <v>228</v>
      </c>
      <c r="C230" s="6"/>
      <c r="D230" s="7">
        <v>1400</v>
      </c>
      <c r="E230" s="7">
        <v>1600</v>
      </c>
      <c r="F230" s="9" t="s">
        <v>76</v>
      </c>
      <c r="H230" s="6">
        <v>1</v>
      </c>
      <c r="I230" s="6">
        <v>4</v>
      </c>
      <c r="J230" s="6">
        <v>0</v>
      </c>
      <c r="K230" s="6">
        <v>0</v>
      </c>
      <c r="L230" s="7"/>
      <c r="M230" s="6">
        <v>1</v>
      </c>
      <c r="N230" s="6">
        <v>6</v>
      </c>
      <c r="O230" s="6">
        <v>0</v>
      </c>
      <c r="P230" s="6">
        <v>0</v>
      </c>
      <c r="Q230" s="9"/>
      <c r="R230" s="6">
        <v>1</v>
      </c>
      <c r="S230" s="6" t="str">
        <f>Y2</f>
        <v>A</v>
      </c>
      <c r="T230" s="6">
        <v>0</v>
      </c>
      <c r="U230" s="6">
        <v>0</v>
      </c>
      <c r="V230" s="6"/>
    </row>
    <row r="231" spans="1:22" x14ac:dyDescent="0.2">
      <c r="A231" s="7">
        <v>120</v>
      </c>
      <c r="B231" s="7">
        <v>229</v>
      </c>
      <c r="C231" s="6"/>
      <c r="D231" s="7">
        <v>1400</v>
      </c>
      <c r="E231" s="7">
        <v>1500</v>
      </c>
      <c r="F231" s="7">
        <v>1900</v>
      </c>
      <c r="H231" s="6">
        <v>1</v>
      </c>
      <c r="I231" s="6">
        <v>4</v>
      </c>
      <c r="J231" s="6">
        <v>0</v>
      </c>
      <c r="K231" s="6">
        <v>0</v>
      </c>
      <c r="L231" s="7"/>
      <c r="M231" s="6">
        <v>1</v>
      </c>
      <c r="N231" s="6">
        <v>5</v>
      </c>
      <c r="O231" s="6">
        <v>0</v>
      </c>
      <c r="P231" s="6">
        <v>0</v>
      </c>
      <c r="Q231" s="7"/>
      <c r="R231" s="6">
        <v>1</v>
      </c>
      <c r="S231" s="6">
        <v>9</v>
      </c>
      <c r="T231" s="6">
        <v>0</v>
      </c>
      <c r="U231" s="6">
        <v>0</v>
      </c>
      <c r="V231" s="6"/>
    </row>
    <row r="232" spans="1:22" x14ac:dyDescent="0.2">
      <c r="A232" s="7">
        <v>207</v>
      </c>
      <c r="B232" s="7">
        <v>230</v>
      </c>
      <c r="C232" s="6"/>
      <c r="D232" s="7">
        <v>1400</v>
      </c>
      <c r="E232" s="7">
        <v>1600</v>
      </c>
      <c r="F232" s="9" t="s">
        <v>76</v>
      </c>
      <c r="H232" s="6">
        <v>1</v>
      </c>
      <c r="I232" s="6">
        <v>4</v>
      </c>
      <c r="J232" s="6">
        <v>0</v>
      </c>
      <c r="K232" s="6">
        <v>0</v>
      </c>
      <c r="L232" s="7"/>
      <c r="M232" s="6">
        <v>1</v>
      </c>
      <c r="N232" s="6">
        <v>6</v>
      </c>
      <c r="O232" s="6">
        <v>0</v>
      </c>
      <c r="P232" s="6">
        <v>0</v>
      </c>
      <c r="Q232" s="9"/>
      <c r="R232" s="6">
        <v>1</v>
      </c>
      <c r="S232" s="6" t="str">
        <f>Y2</f>
        <v>A</v>
      </c>
      <c r="T232" s="6">
        <v>0</v>
      </c>
      <c r="U232" s="6">
        <v>0</v>
      </c>
      <c r="V232" s="6"/>
    </row>
    <row r="233" spans="1:22" x14ac:dyDescent="0.2">
      <c r="A233" s="7">
        <v>100</v>
      </c>
      <c r="B233" s="7">
        <v>231</v>
      </c>
      <c r="C233" s="6"/>
      <c r="D233" s="7">
        <v>1600</v>
      </c>
      <c r="E233" s="7">
        <v>1600</v>
      </c>
      <c r="F233" s="9" t="s">
        <v>76</v>
      </c>
      <c r="H233" s="6">
        <v>1</v>
      </c>
      <c r="I233" s="6">
        <v>6</v>
      </c>
      <c r="J233" s="6">
        <v>0</v>
      </c>
      <c r="K233" s="6">
        <v>0</v>
      </c>
      <c r="L233" s="7"/>
      <c r="M233" s="6">
        <v>1</v>
      </c>
      <c r="N233" s="6">
        <v>6</v>
      </c>
      <c r="O233" s="6">
        <v>0</v>
      </c>
      <c r="P233" s="6">
        <v>0</v>
      </c>
      <c r="Q233" s="9"/>
      <c r="R233" s="6">
        <v>1</v>
      </c>
      <c r="S233" s="6" t="str">
        <f>Y2</f>
        <v>A</v>
      </c>
      <c r="T233" s="6">
        <v>0</v>
      </c>
      <c r="U233" s="6">
        <v>0</v>
      </c>
      <c r="V233" s="6"/>
    </row>
    <row r="234" spans="1:22" x14ac:dyDescent="0.2">
      <c r="A234" s="7">
        <v>126</v>
      </c>
      <c r="B234" s="7">
        <v>232</v>
      </c>
      <c r="C234" s="6"/>
      <c r="D234" s="7">
        <v>1400</v>
      </c>
      <c r="E234" s="7">
        <v>1400</v>
      </c>
      <c r="F234" s="7">
        <v>1800</v>
      </c>
      <c r="H234" s="6">
        <v>1</v>
      </c>
      <c r="I234" s="6">
        <v>4</v>
      </c>
      <c r="J234" s="6">
        <v>0</v>
      </c>
      <c r="K234" s="6">
        <v>0</v>
      </c>
      <c r="L234" s="7"/>
      <c r="M234" s="6">
        <v>1</v>
      </c>
      <c r="N234" s="6">
        <v>4</v>
      </c>
      <c r="O234" s="6">
        <v>0</v>
      </c>
      <c r="P234" s="6">
        <v>0</v>
      </c>
      <c r="Q234" s="7"/>
      <c r="R234" s="6">
        <v>1</v>
      </c>
      <c r="S234" s="6">
        <v>8</v>
      </c>
      <c r="T234" s="6">
        <v>0</v>
      </c>
      <c r="U234" s="6">
        <v>0</v>
      </c>
      <c r="V234" s="6"/>
    </row>
    <row r="235" spans="1:22" x14ac:dyDescent="0.2">
      <c r="M235" s="6"/>
      <c r="N235" s="6"/>
      <c r="O235" s="6"/>
      <c r="P235" s="6"/>
    </row>
  </sheetData>
  <sheetProtection algorithmName="SHA-512" hashValue="ThkoTLG+KS5ASOXk6Ekdp/4UPoDNUE0cdT82jb4rCLw4WmgImk0Z4za8yLoSiWaW52EatQ9ITkf1GwYKKOj55Q==" saltValue="qPjD1wwcPf1OZUCA4LK2Qw==" spinCount="100000" sheet="1" objects="1" scenarios="1"/>
  <mergeCells count="4">
    <mergeCell ref="D1:F1"/>
    <mergeCell ref="H2:K2"/>
    <mergeCell ref="M2:P2"/>
    <mergeCell ref="R2:U2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R365"/>
  <sheetViews>
    <sheetView tabSelected="1" zoomScaleNormal="100" workbookViewId="0">
      <selection activeCell="P6" sqref="P6"/>
    </sheetView>
  </sheetViews>
  <sheetFormatPr defaultColWidth="9.33203125" defaultRowHeight="12.75" x14ac:dyDescent="0.2"/>
  <cols>
    <col min="1" max="1" width="6.83203125" style="12" bestFit="1" customWidth="1"/>
    <col min="2" max="2" width="4.6640625" style="12" bestFit="1" customWidth="1"/>
    <col min="3" max="3" width="32.1640625" style="12" customWidth="1"/>
    <col min="4" max="4" width="8.6640625" style="12" bestFit="1" customWidth="1"/>
    <col min="5" max="5" width="3.83203125" style="12" bestFit="1" customWidth="1"/>
    <col min="6" max="6" width="5.83203125" style="12" bestFit="1" customWidth="1"/>
    <col min="7" max="7" width="4.6640625" style="12" bestFit="1" customWidth="1"/>
    <col min="8" max="8" width="3.83203125" style="12" bestFit="1" customWidth="1"/>
    <col min="9" max="10" width="3.83203125" style="12" customWidth="1"/>
    <col min="11" max="12" width="8.5" style="12" customWidth="1"/>
    <col min="13" max="15" width="3.83203125" style="12" customWidth="1"/>
    <col min="16" max="16" width="9.6640625" style="12" customWidth="1"/>
    <col min="17" max="17" width="8.5" style="12" customWidth="1"/>
    <col min="18" max="18" width="3.83203125" style="12" customWidth="1"/>
    <col min="19" max="30" width="4.6640625" style="12" customWidth="1"/>
    <col min="31" max="31" width="6.6640625" style="12" customWidth="1"/>
    <col min="32" max="32" width="9.83203125" style="12" customWidth="1"/>
    <col min="33" max="33" width="3.83203125" style="12" customWidth="1"/>
    <col min="34" max="35" width="8.1640625" style="12" customWidth="1"/>
    <col min="36" max="40" width="15.83203125" style="12" customWidth="1"/>
    <col min="41" max="42" width="9.33203125" style="13" customWidth="1"/>
    <col min="43" max="44" width="9.33203125" style="14" customWidth="1"/>
    <col min="45" max="46" width="12.5" style="14" customWidth="1"/>
    <col min="47" max="47" width="19.5" style="14" customWidth="1"/>
    <col min="48" max="48" width="17.1640625" style="14" customWidth="1"/>
    <col min="49" max="49" width="9.33203125" style="13" customWidth="1"/>
    <col min="50" max="50" width="9.33203125" style="12" customWidth="1"/>
    <col min="51" max="51" width="9.33203125" style="13"/>
    <col min="52" max="52" width="9" style="12" customWidth="1"/>
    <col min="53" max="53" width="9" style="15" customWidth="1"/>
    <col min="54" max="54" width="9" style="12" customWidth="1"/>
    <col min="55" max="16384" width="9.33203125" style="13"/>
  </cols>
  <sheetData>
    <row r="2" spans="1:96" ht="15.75" x14ac:dyDescent="0.25">
      <c r="A2" s="141" t="s">
        <v>172</v>
      </c>
      <c r="B2" s="142"/>
      <c r="C2" s="142"/>
      <c r="D2" s="143"/>
    </row>
    <row r="3" spans="1:96" x14ac:dyDescent="0.2">
      <c r="A3" s="157" t="s">
        <v>183</v>
      </c>
      <c r="B3" s="158"/>
      <c r="C3" s="158"/>
      <c r="D3" s="159"/>
    </row>
    <row r="4" spans="1:96" x14ac:dyDescent="0.2">
      <c r="A4" s="160" t="s">
        <v>174</v>
      </c>
      <c r="B4" s="161"/>
      <c r="C4" s="161"/>
      <c r="D4" s="162"/>
    </row>
    <row r="5" spans="1:96" x14ac:dyDescent="0.2">
      <c r="A5" s="163" t="s">
        <v>175</v>
      </c>
      <c r="B5" s="164"/>
      <c r="C5" s="164"/>
      <c r="D5" s="165"/>
    </row>
    <row r="6" spans="1:96" x14ac:dyDescent="0.2">
      <c r="A6" s="166" t="s">
        <v>176</v>
      </c>
      <c r="B6" s="167"/>
      <c r="C6" s="167"/>
      <c r="D6" s="168"/>
    </row>
    <row r="7" spans="1:96" x14ac:dyDescent="0.2">
      <c r="A7" s="169" t="s">
        <v>173</v>
      </c>
      <c r="B7" s="170"/>
      <c r="C7" s="170"/>
      <c r="D7" s="171"/>
      <c r="E7" s="16">
        <v>1</v>
      </c>
      <c r="F7" s="13" t="s">
        <v>202</v>
      </c>
    </row>
    <row r="8" spans="1:96" x14ac:dyDescent="0.2">
      <c r="A8" s="154" t="s">
        <v>192</v>
      </c>
      <c r="B8" s="155"/>
      <c r="C8" s="155"/>
      <c r="D8" s="156"/>
      <c r="AX8" s="13"/>
      <c r="AZ8" s="13"/>
      <c r="BA8" s="13"/>
      <c r="BB8" s="13"/>
      <c r="CI8" s="17"/>
      <c r="CM8" s="12"/>
      <c r="CN8" s="12"/>
      <c r="CO8" s="12"/>
      <c r="CP8" s="12"/>
      <c r="CQ8" s="12"/>
      <c r="CR8" s="12"/>
    </row>
    <row r="9" spans="1:96" ht="13.5" thickBot="1" x14ac:dyDescent="0.25"/>
    <row r="10" spans="1:96" ht="13.5" thickBot="1" x14ac:dyDescent="0.25">
      <c r="A10" s="178" t="s">
        <v>167</v>
      </c>
      <c r="B10" s="178"/>
      <c r="C10" s="178"/>
      <c r="D10" s="178"/>
      <c r="E10" s="178"/>
      <c r="F10" s="178"/>
      <c r="G10" s="178"/>
      <c r="H10" s="178"/>
      <c r="I10" s="179" t="s">
        <v>168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 t="s">
        <v>169</v>
      </c>
      <c r="AF10" s="179"/>
      <c r="AG10" s="179"/>
      <c r="AH10" s="179"/>
      <c r="AI10" s="18"/>
      <c r="AJ10" s="180" t="s">
        <v>170</v>
      </c>
      <c r="AK10" s="181"/>
      <c r="AL10" s="181"/>
      <c r="AM10" s="182"/>
      <c r="AN10" s="18"/>
    </row>
    <row r="11" spans="1:96" ht="13.5" customHeight="1" thickBot="1" x14ac:dyDescent="0.25">
      <c r="A11" s="150" t="s">
        <v>193</v>
      </c>
      <c r="B11" s="152" t="s">
        <v>5</v>
      </c>
      <c r="C11" s="152" t="s">
        <v>7</v>
      </c>
      <c r="D11" s="152" t="s">
        <v>6</v>
      </c>
      <c r="E11" s="152" t="s">
        <v>153</v>
      </c>
      <c r="F11" s="144" t="s">
        <v>156</v>
      </c>
      <c r="G11" s="144" t="s">
        <v>163</v>
      </c>
      <c r="H11" s="146" t="s">
        <v>157</v>
      </c>
      <c r="I11" s="186" t="s">
        <v>152</v>
      </c>
      <c r="J11" s="187"/>
      <c r="K11" s="187"/>
      <c r="L11" s="187"/>
      <c r="M11" s="188"/>
      <c r="N11" s="186" t="s">
        <v>140</v>
      </c>
      <c r="O11" s="187"/>
      <c r="P11" s="187"/>
      <c r="Q11" s="187"/>
      <c r="R11" s="188"/>
      <c r="S11" s="183" t="s">
        <v>8</v>
      </c>
      <c r="T11" s="184"/>
      <c r="U11" s="184"/>
      <c r="V11" s="185"/>
      <c r="W11" s="183" t="s">
        <v>9</v>
      </c>
      <c r="X11" s="184"/>
      <c r="Y11" s="184"/>
      <c r="Z11" s="185"/>
      <c r="AA11" s="183" t="s">
        <v>203</v>
      </c>
      <c r="AB11" s="184"/>
      <c r="AC11" s="184"/>
      <c r="AD11" s="185"/>
      <c r="AE11" s="148" t="s">
        <v>14</v>
      </c>
      <c r="AF11" s="144" t="s">
        <v>15</v>
      </c>
      <c r="AG11" s="144" t="s">
        <v>16</v>
      </c>
      <c r="AH11" s="146" t="s">
        <v>17</v>
      </c>
      <c r="AI11" s="14"/>
      <c r="AJ11" s="176" t="s">
        <v>154</v>
      </c>
      <c r="AK11" s="174" t="s">
        <v>155</v>
      </c>
      <c r="AL11" s="174" t="s">
        <v>200</v>
      </c>
      <c r="AM11" s="172" t="s">
        <v>171</v>
      </c>
      <c r="AN11" s="19"/>
      <c r="AP11" s="14">
        <v>1.2</v>
      </c>
      <c r="AQ11" s="14" t="s">
        <v>92</v>
      </c>
    </row>
    <row r="12" spans="1:96" ht="150" customHeight="1" thickBot="1" x14ac:dyDescent="0.25">
      <c r="A12" s="151"/>
      <c r="B12" s="153"/>
      <c r="C12" s="153"/>
      <c r="D12" s="153"/>
      <c r="E12" s="153"/>
      <c r="F12" s="145"/>
      <c r="G12" s="145"/>
      <c r="H12" s="147"/>
      <c r="I12" s="70" t="s">
        <v>0</v>
      </c>
      <c r="J12" s="71" t="s">
        <v>1</v>
      </c>
      <c r="K12" s="71" t="s">
        <v>2</v>
      </c>
      <c r="L12" s="71" t="s">
        <v>3</v>
      </c>
      <c r="M12" s="103" t="s">
        <v>4</v>
      </c>
      <c r="N12" s="70" t="s">
        <v>0</v>
      </c>
      <c r="O12" s="71" t="s">
        <v>1</v>
      </c>
      <c r="P12" s="71" t="s">
        <v>2</v>
      </c>
      <c r="Q12" s="71" t="s">
        <v>3</v>
      </c>
      <c r="R12" s="103" t="s">
        <v>4</v>
      </c>
      <c r="S12" s="124" t="s">
        <v>11</v>
      </c>
      <c r="T12" s="72" t="s">
        <v>12</v>
      </c>
      <c r="U12" s="72" t="s">
        <v>13</v>
      </c>
      <c r="V12" s="73" t="s">
        <v>12</v>
      </c>
      <c r="W12" s="124" t="s">
        <v>11</v>
      </c>
      <c r="X12" s="72" t="s">
        <v>12</v>
      </c>
      <c r="Y12" s="72" t="s">
        <v>13</v>
      </c>
      <c r="Z12" s="73" t="s">
        <v>12</v>
      </c>
      <c r="AA12" s="124" t="s">
        <v>11</v>
      </c>
      <c r="AB12" s="72" t="s">
        <v>12</v>
      </c>
      <c r="AC12" s="72" t="s">
        <v>13</v>
      </c>
      <c r="AD12" s="73" t="s">
        <v>12</v>
      </c>
      <c r="AE12" s="149"/>
      <c r="AF12" s="145"/>
      <c r="AG12" s="145"/>
      <c r="AH12" s="147"/>
      <c r="AI12" s="68"/>
      <c r="AJ12" s="177"/>
      <c r="AK12" s="175"/>
      <c r="AL12" s="175"/>
      <c r="AM12" s="173"/>
      <c r="AN12" s="19"/>
      <c r="AX12" s="20" t="s">
        <v>199</v>
      </c>
      <c r="AZ12" s="21" t="s">
        <v>177</v>
      </c>
      <c r="BA12" s="22" t="s">
        <v>178</v>
      </c>
      <c r="BB12" s="23" t="s">
        <v>179</v>
      </c>
    </row>
    <row r="13" spans="1:96" ht="15" customHeight="1" x14ac:dyDescent="0.2">
      <c r="A13" s="74">
        <v>1</v>
      </c>
      <c r="B13" s="75">
        <v>193</v>
      </c>
      <c r="C13" s="76" t="s">
        <v>204</v>
      </c>
      <c r="D13" s="75" t="s">
        <v>164</v>
      </c>
      <c r="E13" s="77">
        <v>48</v>
      </c>
      <c r="F13" s="77">
        <v>2001</v>
      </c>
      <c r="G13" s="77">
        <f>IF(F13&gt;0,VLOOKUP(D13,Table1[],2,FALSE),"")</f>
        <v>100</v>
      </c>
      <c r="H13" s="78">
        <f t="shared" ref="H13:H25" si="0">IF(F13&gt;0,G13-($AR$13-F13),"")</f>
        <v>78</v>
      </c>
      <c r="I13" s="104">
        <v>4</v>
      </c>
      <c r="J13" s="75">
        <v>4</v>
      </c>
      <c r="K13" s="105" t="s">
        <v>108</v>
      </c>
      <c r="L13" s="105" t="s">
        <v>109</v>
      </c>
      <c r="M13" s="106">
        <v>0</v>
      </c>
      <c r="N13" s="104">
        <v>6</v>
      </c>
      <c r="O13" s="75">
        <v>6</v>
      </c>
      <c r="P13" s="105" t="s">
        <v>108</v>
      </c>
      <c r="Q13" s="105" t="s">
        <v>109</v>
      </c>
      <c r="R13" s="121">
        <v>0</v>
      </c>
      <c r="S13" s="125">
        <f>'Manhole Quick Ratings'!H195</f>
        <v>1</v>
      </c>
      <c r="T13" s="77">
        <f>'Manhole Quick Ratings'!I195</f>
        <v>4</v>
      </c>
      <c r="U13" s="77">
        <f>'Manhole Quick Ratings'!J195</f>
        <v>0</v>
      </c>
      <c r="V13" s="78">
        <f>'Manhole Quick Ratings'!K195</f>
        <v>0</v>
      </c>
      <c r="W13" s="125">
        <f>'Manhole Quick Ratings'!M195</f>
        <v>1</v>
      </c>
      <c r="X13" s="77">
        <f>'Manhole Quick Ratings'!N195</f>
        <v>6</v>
      </c>
      <c r="Y13" s="77">
        <f>'Manhole Quick Ratings'!O195</f>
        <v>0</v>
      </c>
      <c r="Z13" s="78">
        <f>'Manhole Quick Ratings'!P195</f>
        <v>0</v>
      </c>
      <c r="AA13" s="125">
        <f>'Manhole Quick Ratings'!R195</f>
        <v>1</v>
      </c>
      <c r="AB13" s="77" t="str">
        <f>'Manhole Quick Ratings'!S195</f>
        <v>A</v>
      </c>
      <c r="AC13" s="77">
        <f>'Manhole Quick Ratings'!T195</f>
        <v>0</v>
      </c>
      <c r="AD13" s="78">
        <f>'Manhole Quick Ratings'!U195</f>
        <v>0</v>
      </c>
      <c r="AE13" s="125" t="str">
        <f>_xlfn.CONCAT(AA13,AB13)</f>
        <v>1A</v>
      </c>
      <c r="AF13" s="127">
        <f>(10/10/$AP$11)+1</f>
        <v>1.8333333333333335</v>
      </c>
      <c r="AG13" s="77">
        <v>3</v>
      </c>
      <c r="AH13" s="128">
        <f t="shared" ref="AH13:AH17" si="1">AF13*AG13</f>
        <v>5.5</v>
      </c>
      <c r="AI13" s="69"/>
      <c r="AJ13" s="24">
        <f>IF(F13&gt;0,VLOOKUP(F13,Table2[],3,FALSE),"")</f>
        <v>1825.2195767116607</v>
      </c>
      <c r="AK13" s="25">
        <f t="shared" ref="AK13:AK25" si="2">IF(F13&gt;0,$AV$68,"")</f>
        <v>3102.9088464985639</v>
      </c>
      <c r="AL13" s="26">
        <f t="shared" ref="AL13:AL25" si="3">IF(F13&gt;0,(H13/G13)*AK13,"")</f>
        <v>2420.2689002688799</v>
      </c>
      <c r="AM13" s="27">
        <f>IF(H13&gt;0,AK13*(1.03^H13),"")</f>
        <v>31122.361619540243</v>
      </c>
      <c r="AN13" s="28"/>
      <c r="AQ13" s="14" t="s">
        <v>158</v>
      </c>
      <c r="AR13" s="14">
        <v>2023</v>
      </c>
      <c r="AX13" s="29">
        <f>IF(F13&gt;0,1,"")</f>
        <v>1</v>
      </c>
      <c r="AZ13" s="30">
        <f>IF(AH13&lt;=8,1,"")</f>
        <v>1</v>
      </c>
      <c r="BA13" s="31" t="str">
        <f>IF(AZ13=1,"",1)</f>
        <v/>
      </c>
      <c r="BB13" s="32" t="str">
        <f>IF(AH13&gt;16,1,"")</f>
        <v/>
      </c>
    </row>
    <row r="14" spans="1:96" ht="15" customHeight="1" x14ac:dyDescent="0.2">
      <c r="A14" s="74">
        <v>2</v>
      </c>
      <c r="B14" s="75">
        <v>175</v>
      </c>
      <c r="C14" s="76" t="s">
        <v>205</v>
      </c>
      <c r="D14" s="75" t="s">
        <v>164</v>
      </c>
      <c r="E14" s="77">
        <v>48</v>
      </c>
      <c r="F14" s="77">
        <v>2001</v>
      </c>
      <c r="G14" s="77">
        <f>IF(F14&gt;0,VLOOKUP(D14,Table1[],2,FALSE),"")</f>
        <v>100</v>
      </c>
      <c r="H14" s="78">
        <f t="shared" si="0"/>
        <v>78</v>
      </c>
      <c r="I14" s="104">
        <v>4</v>
      </c>
      <c r="J14" s="75">
        <v>4</v>
      </c>
      <c r="K14" s="105" t="s">
        <v>108</v>
      </c>
      <c r="L14" s="105" t="s">
        <v>109</v>
      </c>
      <c r="M14" s="106">
        <v>0</v>
      </c>
      <c r="N14" s="104">
        <v>6</v>
      </c>
      <c r="O14" s="75">
        <v>6</v>
      </c>
      <c r="P14" s="105" t="s">
        <v>108</v>
      </c>
      <c r="Q14" s="105" t="s">
        <v>109</v>
      </c>
      <c r="R14" s="121">
        <v>0</v>
      </c>
      <c r="S14" s="125">
        <f>'Manhole Quick Ratings'!H177</f>
        <v>1</v>
      </c>
      <c r="T14" s="77">
        <f>'Manhole Quick Ratings'!I177</f>
        <v>4</v>
      </c>
      <c r="U14" s="77">
        <f>'Manhole Quick Ratings'!J177</f>
        <v>0</v>
      </c>
      <c r="V14" s="78">
        <f>'Manhole Quick Ratings'!K177</f>
        <v>0</v>
      </c>
      <c r="W14" s="125">
        <f>'Manhole Quick Ratings'!M177</f>
        <v>1</v>
      </c>
      <c r="X14" s="77">
        <f>'Manhole Quick Ratings'!N177</f>
        <v>6</v>
      </c>
      <c r="Y14" s="77">
        <f>'Manhole Quick Ratings'!O177</f>
        <v>0</v>
      </c>
      <c r="Z14" s="78">
        <f>'Manhole Quick Ratings'!P177</f>
        <v>0</v>
      </c>
      <c r="AA14" s="125">
        <f>'Manhole Quick Ratings'!R177</f>
        <v>1</v>
      </c>
      <c r="AB14" s="77" t="str">
        <f>'Manhole Quick Ratings'!S177</f>
        <v>A</v>
      </c>
      <c r="AC14" s="77">
        <f>'Manhole Quick Ratings'!T177</f>
        <v>0</v>
      </c>
      <c r="AD14" s="78">
        <f>'Manhole Quick Ratings'!U177</f>
        <v>0</v>
      </c>
      <c r="AE14" s="125" t="str">
        <f>_xlfn.CONCAT(AA14,AB14)</f>
        <v>1A</v>
      </c>
      <c r="AF14" s="127">
        <f>(10/10/$AP$11)+1</f>
        <v>1.8333333333333335</v>
      </c>
      <c r="AG14" s="77">
        <v>3</v>
      </c>
      <c r="AH14" s="128">
        <f t="shared" si="1"/>
        <v>5.5</v>
      </c>
      <c r="AI14" s="69"/>
      <c r="AJ14" s="33">
        <f>IF(F14&gt;0,VLOOKUP(F14,Table2[],3,FALSE),"")</f>
        <v>1825.2195767116607</v>
      </c>
      <c r="AK14" s="34">
        <f t="shared" si="2"/>
        <v>3102.9088464985639</v>
      </c>
      <c r="AL14" s="35">
        <f t="shared" si="3"/>
        <v>2420.2689002688799</v>
      </c>
      <c r="AM14" s="36">
        <f>IF(H14&gt;0,AK14*(1.03^H14),"")</f>
        <v>31122.361619540243</v>
      </c>
      <c r="AN14" s="28"/>
      <c r="AQ14" s="37" t="s">
        <v>159</v>
      </c>
      <c r="AR14" s="14" t="s">
        <v>160</v>
      </c>
      <c r="AT14" s="37" t="s">
        <v>161</v>
      </c>
      <c r="AU14" s="37" t="s">
        <v>162</v>
      </c>
      <c r="AV14" s="37" t="s">
        <v>154</v>
      </c>
      <c r="AX14" s="38">
        <f t="shared" ref="AX14:AX77" si="4">IF(F14&gt;0,1,"")</f>
        <v>1</v>
      </c>
      <c r="AZ14" s="39">
        <f t="shared" ref="AZ14:AZ77" si="5">IF(AH14&lt;=8,1,"")</f>
        <v>1</v>
      </c>
      <c r="BA14" s="15" t="str">
        <f t="shared" ref="BA14:BA77" si="6">IF(AZ14=1,"",1)</f>
        <v/>
      </c>
      <c r="BB14" s="40" t="str">
        <f t="shared" ref="BB14:BB77" si="7">IF(AH14&gt;16,1,"")</f>
        <v/>
      </c>
    </row>
    <row r="15" spans="1:96" ht="15" customHeight="1" x14ac:dyDescent="0.2">
      <c r="A15" s="74">
        <v>3</v>
      </c>
      <c r="B15" s="75">
        <v>174</v>
      </c>
      <c r="C15" s="76" t="s">
        <v>205</v>
      </c>
      <c r="D15" s="75" t="s">
        <v>164</v>
      </c>
      <c r="E15" s="77">
        <v>48</v>
      </c>
      <c r="F15" s="77">
        <v>2001</v>
      </c>
      <c r="G15" s="77">
        <f>IF(F15&gt;0,VLOOKUP(D15,Table1[],2,FALSE),"")</f>
        <v>100</v>
      </c>
      <c r="H15" s="78">
        <f t="shared" si="0"/>
        <v>78</v>
      </c>
      <c r="I15" s="104">
        <v>4</v>
      </c>
      <c r="J15" s="75">
        <v>4</v>
      </c>
      <c r="K15" s="105" t="s">
        <v>108</v>
      </c>
      <c r="L15" s="105" t="s">
        <v>109</v>
      </c>
      <c r="M15" s="106">
        <v>0</v>
      </c>
      <c r="N15" s="104">
        <v>5</v>
      </c>
      <c r="O15" s="75">
        <v>5</v>
      </c>
      <c r="P15" s="105" t="s">
        <v>108</v>
      </c>
      <c r="Q15" s="105" t="s">
        <v>109</v>
      </c>
      <c r="R15" s="121">
        <v>0</v>
      </c>
      <c r="S15" s="125">
        <f>'Manhole Quick Ratings'!H176</f>
        <v>1</v>
      </c>
      <c r="T15" s="77">
        <f>'Manhole Quick Ratings'!I176</f>
        <v>4</v>
      </c>
      <c r="U15" s="77">
        <f>'Manhole Quick Ratings'!J176</f>
        <v>0</v>
      </c>
      <c r="V15" s="78">
        <f>'Manhole Quick Ratings'!K176</f>
        <v>0</v>
      </c>
      <c r="W15" s="125">
        <f>'Manhole Quick Ratings'!M176</f>
        <v>1</v>
      </c>
      <c r="X15" s="77">
        <f>'Manhole Quick Ratings'!N176</f>
        <v>5</v>
      </c>
      <c r="Y15" s="77">
        <f>'Manhole Quick Ratings'!O176</f>
        <v>0</v>
      </c>
      <c r="Z15" s="78">
        <f>'Manhole Quick Ratings'!P176</f>
        <v>0</v>
      </c>
      <c r="AA15" s="125">
        <f>'Manhole Quick Ratings'!R176</f>
        <v>1</v>
      </c>
      <c r="AB15" s="77">
        <f>'Manhole Quick Ratings'!S176</f>
        <v>9</v>
      </c>
      <c r="AC15" s="77">
        <f>'Manhole Quick Ratings'!T176</f>
        <v>0</v>
      </c>
      <c r="AD15" s="78">
        <f>'Manhole Quick Ratings'!U176</f>
        <v>0</v>
      </c>
      <c r="AE15" s="125" t="str">
        <f>_xlfn.CONCAT(AA15,AB15)</f>
        <v>19</v>
      </c>
      <c r="AF15" s="127">
        <f>IF(AE15&gt;0,AE15/10/$AP$11,1)</f>
        <v>1.5833333333333333</v>
      </c>
      <c r="AG15" s="77">
        <v>3</v>
      </c>
      <c r="AH15" s="128">
        <f t="shared" si="1"/>
        <v>4.75</v>
      </c>
      <c r="AI15" s="69"/>
      <c r="AJ15" s="33">
        <f>IF(F15&gt;0,VLOOKUP(F15,Table2[],3,FALSE),"")</f>
        <v>1825.2195767116607</v>
      </c>
      <c r="AK15" s="34">
        <f t="shared" si="2"/>
        <v>3102.9088464985639</v>
      </c>
      <c r="AL15" s="35">
        <f t="shared" si="3"/>
        <v>2420.2689002688799</v>
      </c>
      <c r="AM15" s="36">
        <f t="shared" ref="AM15:AM78" si="8">IF(H15&gt;0,AK15*(1.03^H15),"")</f>
        <v>31122.361619540243</v>
      </c>
      <c r="AN15" s="28"/>
      <c r="AQ15" s="37" t="s">
        <v>165</v>
      </c>
      <c r="AR15" s="14">
        <v>80</v>
      </c>
      <c r="AT15" s="14">
        <v>1970</v>
      </c>
      <c r="AU15" s="14">
        <v>5.7</v>
      </c>
      <c r="AV15" s="41">
        <v>400</v>
      </c>
      <c r="AX15" s="38">
        <f t="shared" si="4"/>
        <v>1</v>
      </c>
      <c r="AZ15" s="39">
        <f t="shared" si="5"/>
        <v>1</v>
      </c>
      <c r="BA15" s="15" t="str">
        <f t="shared" si="6"/>
        <v/>
      </c>
      <c r="BB15" s="40" t="str">
        <f t="shared" si="7"/>
        <v/>
      </c>
    </row>
    <row r="16" spans="1:96" ht="15" customHeight="1" x14ac:dyDescent="0.2">
      <c r="A16" s="74">
        <v>4</v>
      </c>
      <c r="B16" s="75">
        <v>194</v>
      </c>
      <c r="C16" s="76" t="s">
        <v>100</v>
      </c>
      <c r="D16" s="75" t="s">
        <v>164</v>
      </c>
      <c r="E16" s="77">
        <v>48</v>
      </c>
      <c r="F16" s="77">
        <v>2001</v>
      </c>
      <c r="G16" s="77">
        <f>IF(F16&gt;0,VLOOKUP(D16,Table1[],2,FALSE),"")</f>
        <v>100</v>
      </c>
      <c r="H16" s="78">
        <f t="shared" si="0"/>
        <v>78</v>
      </c>
      <c r="I16" s="104">
        <v>4</v>
      </c>
      <c r="J16" s="75">
        <v>4</v>
      </c>
      <c r="K16" s="105" t="s">
        <v>121</v>
      </c>
      <c r="L16" s="105" t="s">
        <v>109</v>
      </c>
      <c r="M16" s="106">
        <v>0</v>
      </c>
      <c r="N16" s="104">
        <v>6</v>
      </c>
      <c r="O16" s="75">
        <v>6</v>
      </c>
      <c r="P16" s="105" t="s">
        <v>110</v>
      </c>
      <c r="Q16" s="105" t="s">
        <v>109</v>
      </c>
      <c r="R16" s="121">
        <v>5</v>
      </c>
      <c r="S16" s="125">
        <f>'Manhole Quick Ratings'!H196</f>
        <v>1</v>
      </c>
      <c r="T16" s="77">
        <f>'Manhole Quick Ratings'!I196</f>
        <v>4</v>
      </c>
      <c r="U16" s="77">
        <f>'Manhole Quick Ratings'!J196</f>
        <v>0</v>
      </c>
      <c r="V16" s="78">
        <f>'Manhole Quick Ratings'!K196</f>
        <v>0</v>
      </c>
      <c r="W16" s="125">
        <f>'Manhole Quick Ratings'!M196</f>
        <v>1</v>
      </c>
      <c r="X16" s="77">
        <f>'Manhole Quick Ratings'!N196</f>
        <v>6</v>
      </c>
      <c r="Y16" s="77">
        <f>'Manhole Quick Ratings'!O196</f>
        <v>0</v>
      </c>
      <c r="Z16" s="78">
        <f>'Manhole Quick Ratings'!P196</f>
        <v>0</v>
      </c>
      <c r="AA16" s="125">
        <f>'Manhole Quick Ratings'!R196</f>
        <v>1</v>
      </c>
      <c r="AB16" s="77" t="str">
        <f>'Manhole Quick Ratings'!S196</f>
        <v>A</v>
      </c>
      <c r="AC16" s="77">
        <f>'Manhole Quick Ratings'!T196</f>
        <v>0</v>
      </c>
      <c r="AD16" s="78">
        <f>'Manhole Quick Ratings'!U196</f>
        <v>0</v>
      </c>
      <c r="AE16" s="125" t="str">
        <f>_xlfn.CONCAT(AA16,AB16)</f>
        <v>1A</v>
      </c>
      <c r="AF16" s="127">
        <f>(10/10/$AP$11)+1</f>
        <v>1.8333333333333335</v>
      </c>
      <c r="AG16" s="77">
        <v>3</v>
      </c>
      <c r="AH16" s="128">
        <f t="shared" si="1"/>
        <v>5.5</v>
      </c>
      <c r="AI16" s="69"/>
      <c r="AJ16" s="33">
        <f>IF(F16&gt;0,VLOOKUP(F16,Table2[],3,FALSE),"")</f>
        <v>1825.2195767116607</v>
      </c>
      <c r="AK16" s="34">
        <f t="shared" si="2"/>
        <v>3102.9088464985639</v>
      </c>
      <c r="AL16" s="35">
        <f t="shared" si="3"/>
        <v>2420.2689002688799</v>
      </c>
      <c r="AM16" s="36">
        <f t="shared" si="8"/>
        <v>31122.361619540243</v>
      </c>
      <c r="AN16" s="28"/>
      <c r="AQ16" s="37" t="s">
        <v>164</v>
      </c>
      <c r="AR16" s="14">
        <v>100</v>
      </c>
      <c r="AT16" s="14">
        <v>1971</v>
      </c>
      <c r="AU16" s="14">
        <v>4.4000000000000004</v>
      </c>
      <c r="AV16" s="41">
        <f>AV15*(1+(AU16/100)^1)</f>
        <v>417.6</v>
      </c>
      <c r="AX16" s="38">
        <f t="shared" si="4"/>
        <v>1</v>
      </c>
      <c r="AZ16" s="39">
        <f t="shared" si="5"/>
        <v>1</v>
      </c>
      <c r="BA16" s="15" t="str">
        <f t="shared" si="6"/>
        <v/>
      </c>
      <c r="BB16" s="40" t="str">
        <f t="shared" si="7"/>
        <v/>
      </c>
    </row>
    <row r="17" spans="1:54" ht="15" customHeight="1" x14ac:dyDescent="0.2">
      <c r="A17" s="74">
        <v>5</v>
      </c>
      <c r="B17" s="75"/>
      <c r="C17" s="76" t="s">
        <v>100</v>
      </c>
      <c r="D17" s="75" t="s">
        <v>164</v>
      </c>
      <c r="E17" s="77">
        <v>48</v>
      </c>
      <c r="F17" s="77">
        <v>1993</v>
      </c>
      <c r="G17" s="77">
        <f>IF(F17&gt;0,VLOOKUP(D17,Table1[],2,FALSE),"")</f>
        <v>100</v>
      </c>
      <c r="H17" s="78">
        <f t="shared" si="0"/>
        <v>70</v>
      </c>
      <c r="I17" s="107"/>
      <c r="J17" s="108"/>
      <c r="K17" s="108"/>
      <c r="L17" s="108"/>
      <c r="M17" s="109"/>
      <c r="N17" s="107"/>
      <c r="O17" s="108"/>
      <c r="P17" s="108"/>
      <c r="Q17" s="108"/>
      <c r="R17" s="109"/>
      <c r="S17" s="107"/>
      <c r="T17" s="108"/>
      <c r="U17" s="108"/>
      <c r="V17" s="109"/>
      <c r="W17" s="107"/>
      <c r="X17" s="108"/>
      <c r="Y17" s="108"/>
      <c r="Z17" s="109"/>
      <c r="AA17" s="107"/>
      <c r="AB17" s="108"/>
      <c r="AC17" s="108"/>
      <c r="AD17" s="109"/>
      <c r="AE17" s="107"/>
      <c r="AF17" s="129">
        <v>1</v>
      </c>
      <c r="AG17" s="77">
        <v>3</v>
      </c>
      <c r="AH17" s="128">
        <f t="shared" si="1"/>
        <v>3</v>
      </c>
      <c r="AI17" s="69"/>
      <c r="AJ17" s="33">
        <f>IF(F17&gt;0,VLOOKUP(F17,Table2[],3,FALSE),"")</f>
        <v>1488.0020420477188</v>
      </c>
      <c r="AK17" s="34">
        <f t="shared" si="2"/>
        <v>3102.9088464985639</v>
      </c>
      <c r="AL17" s="35">
        <f t="shared" si="3"/>
        <v>2172.0361925489947</v>
      </c>
      <c r="AM17" s="36">
        <f t="shared" si="8"/>
        <v>24568.279656122679</v>
      </c>
      <c r="AN17" s="28"/>
      <c r="AQ17" s="37" t="s">
        <v>166</v>
      </c>
      <c r="AR17" s="14">
        <v>50</v>
      </c>
      <c r="AT17" s="14">
        <v>1972</v>
      </c>
      <c r="AU17" s="14">
        <v>3.2</v>
      </c>
      <c r="AV17" s="41">
        <f t="shared" ref="AV17:AV68" si="9">AV16*(1+(AU17/100)^1)</f>
        <v>430.96320000000003</v>
      </c>
      <c r="AX17" s="38">
        <f t="shared" si="4"/>
        <v>1</v>
      </c>
      <c r="AZ17" s="39">
        <f t="shared" si="5"/>
        <v>1</v>
      </c>
      <c r="BA17" s="15" t="str">
        <f t="shared" si="6"/>
        <v/>
      </c>
      <c r="BB17" s="40" t="str">
        <f t="shared" si="7"/>
        <v/>
      </c>
    </row>
    <row r="18" spans="1:54" ht="15" customHeight="1" x14ac:dyDescent="0.2">
      <c r="A18" s="79">
        <v>6</v>
      </c>
      <c r="B18" s="80"/>
      <c r="C18" s="81" t="s">
        <v>180</v>
      </c>
      <c r="D18" s="80"/>
      <c r="E18" s="82"/>
      <c r="F18" s="82"/>
      <c r="G18" s="82" t="str">
        <f>IF(F18&gt;0,VLOOKUP(D18,Table1[],2,FALSE),"")</f>
        <v/>
      </c>
      <c r="H18" s="83" t="str">
        <f t="shared" si="0"/>
        <v/>
      </c>
      <c r="I18" s="110"/>
      <c r="J18" s="82"/>
      <c r="K18" s="82"/>
      <c r="L18" s="82"/>
      <c r="M18" s="83"/>
      <c r="N18" s="110"/>
      <c r="O18" s="82"/>
      <c r="P18" s="82"/>
      <c r="Q18" s="82"/>
      <c r="R18" s="83"/>
      <c r="S18" s="110"/>
      <c r="T18" s="82"/>
      <c r="U18" s="82"/>
      <c r="V18" s="83"/>
      <c r="W18" s="110"/>
      <c r="X18" s="82"/>
      <c r="Y18" s="82"/>
      <c r="Z18" s="83"/>
      <c r="AA18" s="110"/>
      <c r="AB18" s="82"/>
      <c r="AC18" s="82"/>
      <c r="AD18" s="83"/>
      <c r="AE18" s="110"/>
      <c r="AF18" s="130"/>
      <c r="AG18" s="82"/>
      <c r="AH18" s="131"/>
      <c r="AI18" s="69"/>
      <c r="AJ18" s="64" t="str">
        <f>IF(F18&gt;0,VLOOKUP(F18,Table2[],3,FALSE),"")</f>
        <v/>
      </c>
      <c r="AK18" s="65" t="str">
        <f t="shared" si="2"/>
        <v/>
      </c>
      <c r="AL18" s="66" t="str">
        <f t="shared" si="3"/>
        <v/>
      </c>
      <c r="AM18" s="67"/>
      <c r="AN18" s="28"/>
      <c r="AT18" s="14">
        <v>1973</v>
      </c>
      <c r="AU18" s="14">
        <v>6.2</v>
      </c>
      <c r="AV18" s="41">
        <f t="shared" si="9"/>
        <v>457.68291840000006</v>
      </c>
      <c r="AX18" s="38"/>
      <c r="AZ18" s="39"/>
      <c r="BB18" s="40"/>
    </row>
    <row r="19" spans="1:54" ht="15" customHeight="1" x14ac:dyDescent="0.2">
      <c r="A19" s="79">
        <v>7</v>
      </c>
      <c r="B19" s="80"/>
      <c r="C19" s="81" t="s">
        <v>181</v>
      </c>
      <c r="D19" s="80"/>
      <c r="E19" s="82"/>
      <c r="F19" s="82"/>
      <c r="G19" s="82" t="str">
        <f>IF(F19&gt;0,VLOOKUP(D19,Table1[],2,FALSE),"")</f>
        <v/>
      </c>
      <c r="H19" s="83" t="str">
        <f t="shared" si="0"/>
        <v/>
      </c>
      <c r="I19" s="110"/>
      <c r="J19" s="82"/>
      <c r="K19" s="82"/>
      <c r="L19" s="82"/>
      <c r="M19" s="83"/>
      <c r="N19" s="110"/>
      <c r="O19" s="82"/>
      <c r="P19" s="82"/>
      <c r="Q19" s="82"/>
      <c r="R19" s="83"/>
      <c r="S19" s="110"/>
      <c r="T19" s="82"/>
      <c r="U19" s="82"/>
      <c r="V19" s="83"/>
      <c r="W19" s="110"/>
      <c r="X19" s="82"/>
      <c r="Y19" s="82"/>
      <c r="Z19" s="83"/>
      <c r="AA19" s="110"/>
      <c r="AB19" s="82"/>
      <c r="AC19" s="82"/>
      <c r="AD19" s="83"/>
      <c r="AE19" s="110"/>
      <c r="AF19" s="130"/>
      <c r="AG19" s="82"/>
      <c r="AH19" s="131"/>
      <c r="AI19" s="69"/>
      <c r="AJ19" s="64" t="str">
        <f>IF(F19&gt;0,VLOOKUP(F19,Table2[],3,FALSE),"")</f>
        <v/>
      </c>
      <c r="AK19" s="65" t="str">
        <f t="shared" si="2"/>
        <v/>
      </c>
      <c r="AL19" s="66" t="str">
        <f t="shared" si="3"/>
        <v/>
      </c>
      <c r="AM19" s="67"/>
      <c r="AN19" s="28"/>
      <c r="AT19" s="14">
        <v>1974</v>
      </c>
      <c r="AU19" s="14">
        <v>11</v>
      </c>
      <c r="AV19" s="41">
        <f t="shared" si="9"/>
        <v>508.0280394240001</v>
      </c>
      <c r="AX19" s="38"/>
      <c r="AZ19" s="39"/>
      <c r="BB19" s="40"/>
    </row>
    <row r="20" spans="1:54" ht="15" customHeight="1" x14ac:dyDescent="0.2">
      <c r="A20" s="79">
        <v>8</v>
      </c>
      <c r="B20" s="80"/>
      <c r="C20" s="81" t="s">
        <v>182</v>
      </c>
      <c r="D20" s="80"/>
      <c r="E20" s="82"/>
      <c r="F20" s="82"/>
      <c r="G20" s="82" t="str">
        <f>IF(F20&gt;0,VLOOKUP(D20,Table1[],2,FALSE),"")</f>
        <v/>
      </c>
      <c r="H20" s="83" t="str">
        <f t="shared" si="0"/>
        <v/>
      </c>
      <c r="I20" s="110"/>
      <c r="J20" s="82"/>
      <c r="K20" s="82"/>
      <c r="L20" s="82"/>
      <c r="M20" s="83"/>
      <c r="N20" s="110"/>
      <c r="O20" s="82"/>
      <c r="P20" s="82"/>
      <c r="Q20" s="82"/>
      <c r="R20" s="83"/>
      <c r="S20" s="110"/>
      <c r="T20" s="82"/>
      <c r="U20" s="82"/>
      <c r="V20" s="83"/>
      <c r="W20" s="110"/>
      <c r="X20" s="82"/>
      <c r="Y20" s="82"/>
      <c r="Z20" s="83"/>
      <c r="AA20" s="110"/>
      <c r="AB20" s="82"/>
      <c r="AC20" s="82"/>
      <c r="AD20" s="83"/>
      <c r="AE20" s="110"/>
      <c r="AF20" s="130"/>
      <c r="AG20" s="82"/>
      <c r="AH20" s="131"/>
      <c r="AI20" s="69"/>
      <c r="AJ20" s="64" t="str">
        <f>IF(F20&gt;0,VLOOKUP(F20,Table2[],3,FALSE),"")</f>
        <v/>
      </c>
      <c r="AK20" s="65" t="str">
        <f t="shared" si="2"/>
        <v/>
      </c>
      <c r="AL20" s="66" t="str">
        <f t="shared" si="3"/>
        <v/>
      </c>
      <c r="AM20" s="67"/>
      <c r="AN20" s="28"/>
      <c r="AT20" s="14">
        <v>1975</v>
      </c>
      <c r="AU20" s="14">
        <v>9.1</v>
      </c>
      <c r="AV20" s="41">
        <f t="shared" si="9"/>
        <v>554.25859101158414</v>
      </c>
      <c r="AX20" s="38"/>
      <c r="AZ20" s="39"/>
      <c r="BB20" s="40"/>
    </row>
    <row r="21" spans="1:54" ht="15" customHeight="1" x14ac:dyDescent="0.2">
      <c r="A21" s="84">
        <v>9</v>
      </c>
      <c r="B21" s="85"/>
      <c r="C21" s="86" t="s">
        <v>183</v>
      </c>
      <c r="D21" s="85"/>
      <c r="E21" s="87"/>
      <c r="F21" s="87"/>
      <c r="G21" s="87" t="str">
        <f>IF(F21&gt;0,VLOOKUP(D21,Table1[],2,FALSE),"")</f>
        <v/>
      </c>
      <c r="H21" s="88" t="str">
        <f t="shared" si="0"/>
        <v/>
      </c>
      <c r="I21" s="111"/>
      <c r="J21" s="87"/>
      <c r="K21" s="87"/>
      <c r="L21" s="87"/>
      <c r="M21" s="88"/>
      <c r="N21" s="111"/>
      <c r="O21" s="87"/>
      <c r="P21" s="87"/>
      <c r="Q21" s="87"/>
      <c r="R21" s="88"/>
      <c r="S21" s="111"/>
      <c r="T21" s="87"/>
      <c r="U21" s="87"/>
      <c r="V21" s="88"/>
      <c r="W21" s="111"/>
      <c r="X21" s="87"/>
      <c r="Y21" s="87"/>
      <c r="Z21" s="88"/>
      <c r="AA21" s="111"/>
      <c r="AB21" s="87"/>
      <c r="AC21" s="87"/>
      <c r="AD21" s="88"/>
      <c r="AE21" s="111"/>
      <c r="AF21" s="132"/>
      <c r="AG21" s="87"/>
      <c r="AH21" s="133"/>
      <c r="AI21" s="69"/>
      <c r="AJ21" s="42" t="str">
        <f>IF(F21&gt;0,VLOOKUP(F21,Table2[],3,FALSE),"")</f>
        <v/>
      </c>
      <c r="AK21" s="28" t="str">
        <f t="shared" si="2"/>
        <v/>
      </c>
      <c r="AL21" s="43" t="str">
        <f t="shared" si="3"/>
        <v/>
      </c>
      <c r="AM21" s="44"/>
      <c r="AN21" s="28"/>
      <c r="AT21" s="14">
        <v>1976</v>
      </c>
      <c r="AU21" s="14">
        <v>5.8</v>
      </c>
      <c r="AV21" s="41">
        <f t="shared" si="9"/>
        <v>586.4055892902561</v>
      </c>
      <c r="AX21" s="38"/>
      <c r="AZ21" s="39"/>
      <c r="BB21" s="40"/>
    </row>
    <row r="22" spans="1:54" ht="15" customHeight="1" x14ac:dyDescent="0.2">
      <c r="A22" s="74">
        <v>10</v>
      </c>
      <c r="B22" s="75">
        <v>200</v>
      </c>
      <c r="C22" s="76" t="s">
        <v>100</v>
      </c>
      <c r="D22" s="75" t="s">
        <v>164</v>
      </c>
      <c r="E22" s="77">
        <v>48</v>
      </c>
      <c r="F22" s="77">
        <v>1970</v>
      </c>
      <c r="G22" s="77">
        <f>IF(F22&gt;0,VLOOKUP(D22,Table1[],2,FALSE),"")</f>
        <v>100</v>
      </c>
      <c r="H22" s="78">
        <f t="shared" si="0"/>
        <v>47</v>
      </c>
      <c r="I22" s="104">
        <v>4</v>
      </c>
      <c r="J22" s="75">
        <v>4</v>
      </c>
      <c r="K22" s="105" t="s">
        <v>108</v>
      </c>
      <c r="L22" s="105" t="s">
        <v>109</v>
      </c>
      <c r="M22" s="106">
        <v>0</v>
      </c>
      <c r="N22" s="104">
        <v>6</v>
      </c>
      <c r="O22" s="75">
        <v>6</v>
      </c>
      <c r="P22" s="105" t="s">
        <v>108</v>
      </c>
      <c r="Q22" s="105" t="s">
        <v>109</v>
      </c>
      <c r="R22" s="121">
        <v>0</v>
      </c>
      <c r="S22" s="125">
        <f>'Manhole Quick Ratings'!H202</f>
        <v>1</v>
      </c>
      <c r="T22" s="77">
        <f>'Manhole Quick Ratings'!I202</f>
        <v>4</v>
      </c>
      <c r="U22" s="77">
        <f>'Manhole Quick Ratings'!J202</f>
        <v>0</v>
      </c>
      <c r="V22" s="78">
        <f>'Manhole Quick Ratings'!K202</f>
        <v>0</v>
      </c>
      <c r="W22" s="125">
        <f>'Manhole Quick Ratings'!M202</f>
        <v>1</v>
      </c>
      <c r="X22" s="77">
        <f>'Manhole Quick Ratings'!N202</f>
        <v>6</v>
      </c>
      <c r="Y22" s="77">
        <f>'Manhole Quick Ratings'!O202</f>
        <v>0</v>
      </c>
      <c r="Z22" s="78">
        <f>'Manhole Quick Ratings'!P202</f>
        <v>0</v>
      </c>
      <c r="AA22" s="125">
        <f>'Manhole Quick Ratings'!R202</f>
        <v>1</v>
      </c>
      <c r="AB22" s="77" t="str">
        <f>'Manhole Quick Ratings'!S202</f>
        <v>A</v>
      </c>
      <c r="AC22" s="77">
        <f>'Manhole Quick Ratings'!T202</f>
        <v>0</v>
      </c>
      <c r="AD22" s="78">
        <f>'Manhole Quick Ratings'!U202</f>
        <v>0</v>
      </c>
      <c r="AE22" s="125" t="str">
        <f>_xlfn.CONCAT(AA22,AB22)</f>
        <v>1A</v>
      </c>
      <c r="AF22" s="127">
        <f>(10/10/$AP$11)+1</f>
        <v>1.8333333333333335</v>
      </c>
      <c r="AG22" s="77">
        <v>3</v>
      </c>
      <c r="AH22" s="128">
        <f t="shared" ref="AH22:AH29" si="10">AF22*AG22</f>
        <v>5.5</v>
      </c>
      <c r="AI22" s="69"/>
      <c r="AJ22" s="33">
        <f>IF(F22&gt;0,VLOOKUP(F22,Table2[],3,FALSE),"")</f>
        <v>400</v>
      </c>
      <c r="AK22" s="34">
        <f t="shared" si="2"/>
        <v>3102.9088464985639</v>
      </c>
      <c r="AL22" s="35">
        <f t="shared" si="3"/>
        <v>1458.3671578543249</v>
      </c>
      <c r="AM22" s="36">
        <f t="shared" si="8"/>
        <v>12448.544574870502</v>
      </c>
      <c r="AN22" s="28"/>
      <c r="AT22" s="14">
        <v>1977</v>
      </c>
      <c r="AU22" s="14">
        <v>6.5</v>
      </c>
      <c r="AV22" s="41">
        <f t="shared" si="9"/>
        <v>624.52195259412269</v>
      </c>
      <c r="AX22" s="38">
        <f t="shared" si="4"/>
        <v>1</v>
      </c>
      <c r="AZ22" s="39">
        <f t="shared" si="5"/>
        <v>1</v>
      </c>
      <c r="BA22" s="15" t="str">
        <f t="shared" si="6"/>
        <v/>
      </c>
      <c r="BB22" s="40" t="str">
        <f t="shared" si="7"/>
        <v/>
      </c>
    </row>
    <row r="23" spans="1:54" ht="15" customHeight="1" x14ac:dyDescent="0.2">
      <c r="A23" s="74" t="s">
        <v>99</v>
      </c>
      <c r="B23" s="75"/>
      <c r="C23" s="76" t="s">
        <v>100</v>
      </c>
      <c r="D23" s="75" t="s">
        <v>164</v>
      </c>
      <c r="E23" s="77">
        <v>48</v>
      </c>
      <c r="F23" s="77">
        <v>1993</v>
      </c>
      <c r="G23" s="77">
        <f>IF(F23&gt;0,VLOOKUP(D23,Table1[],2,FALSE),"")</f>
        <v>100</v>
      </c>
      <c r="H23" s="78">
        <f t="shared" si="0"/>
        <v>70</v>
      </c>
      <c r="I23" s="107"/>
      <c r="J23" s="108"/>
      <c r="K23" s="108"/>
      <c r="L23" s="108"/>
      <c r="M23" s="109"/>
      <c r="N23" s="107"/>
      <c r="O23" s="108"/>
      <c r="P23" s="108"/>
      <c r="Q23" s="108"/>
      <c r="R23" s="109"/>
      <c r="S23" s="107"/>
      <c r="T23" s="108"/>
      <c r="U23" s="108"/>
      <c r="V23" s="109"/>
      <c r="W23" s="107"/>
      <c r="X23" s="108"/>
      <c r="Y23" s="108"/>
      <c r="Z23" s="109"/>
      <c r="AA23" s="107"/>
      <c r="AB23" s="108"/>
      <c r="AC23" s="108"/>
      <c r="AD23" s="109"/>
      <c r="AE23" s="107"/>
      <c r="AF23" s="129">
        <v>1</v>
      </c>
      <c r="AG23" s="77">
        <v>3</v>
      </c>
      <c r="AH23" s="128">
        <f t="shared" si="10"/>
        <v>3</v>
      </c>
      <c r="AI23" s="69"/>
      <c r="AJ23" s="33">
        <f>IF(F23&gt;0,VLOOKUP(F23,Table2[],3,FALSE),"")</f>
        <v>1488.0020420477188</v>
      </c>
      <c r="AK23" s="34">
        <f t="shared" si="2"/>
        <v>3102.9088464985639</v>
      </c>
      <c r="AL23" s="35">
        <f t="shared" si="3"/>
        <v>2172.0361925489947</v>
      </c>
      <c r="AM23" s="36">
        <f t="shared" si="8"/>
        <v>24568.279656122679</v>
      </c>
      <c r="AN23" s="28"/>
      <c r="AT23" s="14">
        <v>1978</v>
      </c>
      <c r="AU23" s="14">
        <v>7.6</v>
      </c>
      <c r="AV23" s="41">
        <f t="shared" si="9"/>
        <v>671.98562099127605</v>
      </c>
      <c r="AX23" s="38">
        <f t="shared" si="4"/>
        <v>1</v>
      </c>
      <c r="AZ23" s="39">
        <f t="shared" si="5"/>
        <v>1</v>
      </c>
      <c r="BA23" s="15" t="str">
        <f t="shared" si="6"/>
        <v/>
      </c>
      <c r="BB23" s="40" t="str">
        <f t="shared" si="7"/>
        <v/>
      </c>
    </row>
    <row r="24" spans="1:54" ht="15" customHeight="1" x14ac:dyDescent="0.2">
      <c r="A24" s="74">
        <v>11</v>
      </c>
      <c r="B24" s="75">
        <v>196</v>
      </c>
      <c r="C24" s="76" t="s">
        <v>100</v>
      </c>
      <c r="D24" s="75" t="s">
        <v>164</v>
      </c>
      <c r="E24" s="77">
        <v>48</v>
      </c>
      <c r="F24" s="77">
        <v>1993</v>
      </c>
      <c r="G24" s="77">
        <f>IF(F24&gt;0,VLOOKUP(D24,Table1[],2,FALSE),"")</f>
        <v>100</v>
      </c>
      <c r="H24" s="78">
        <f t="shared" si="0"/>
        <v>70</v>
      </c>
      <c r="I24" s="104">
        <v>5</v>
      </c>
      <c r="J24" s="75">
        <v>5</v>
      </c>
      <c r="K24" s="105" t="s">
        <v>132</v>
      </c>
      <c r="L24" s="105" t="s">
        <v>109</v>
      </c>
      <c r="M24" s="106">
        <v>5</v>
      </c>
      <c r="N24" s="104">
        <v>7</v>
      </c>
      <c r="O24" s="75">
        <v>7</v>
      </c>
      <c r="P24" s="105" t="s">
        <v>111</v>
      </c>
      <c r="Q24" s="105" t="s">
        <v>109</v>
      </c>
      <c r="R24" s="121">
        <v>0</v>
      </c>
      <c r="S24" s="125">
        <f>'Manhole Quick Ratings'!H198</f>
        <v>1</v>
      </c>
      <c r="T24" s="77">
        <f>'Manhole Quick Ratings'!I198</f>
        <v>5</v>
      </c>
      <c r="U24" s="77">
        <f>'Manhole Quick Ratings'!J198</f>
        <v>0</v>
      </c>
      <c r="V24" s="78">
        <f>'Manhole Quick Ratings'!K198</f>
        <v>0</v>
      </c>
      <c r="W24" s="125">
        <f>'Manhole Quick Ratings'!M198</f>
        <v>1</v>
      </c>
      <c r="X24" s="77">
        <f>'Manhole Quick Ratings'!N198</f>
        <v>7</v>
      </c>
      <c r="Y24" s="77">
        <f>'Manhole Quick Ratings'!O198</f>
        <v>0</v>
      </c>
      <c r="Z24" s="78">
        <f>'Manhole Quick Ratings'!P198</f>
        <v>0</v>
      </c>
      <c r="AA24" s="125">
        <f>'Manhole Quick Ratings'!R198</f>
        <v>1</v>
      </c>
      <c r="AB24" s="77" t="str">
        <f>'Manhole Quick Ratings'!S198</f>
        <v>A</v>
      </c>
      <c r="AC24" s="77">
        <f>'Manhole Quick Ratings'!T198</f>
        <v>0</v>
      </c>
      <c r="AD24" s="78">
        <f>'Manhole Quick Ratings'!U198</f>
        <v>0</v>
      </c>
      <c r="AE24" s="125" t="str">
        <f>_xlfn.CONCAT(AA24,AB24)</f>
        <v>1A</v>
      </c>
      <c r="AF24" s="127">
        <f>(10/10/$AP$11)+1</f>
        <v>1.8333333333333335</v>
      </c>
      <c r="AG24" s="77">
        <v>3</v>
      </c>
      <c r="AH24" s="128">
        <f t="shared" si="10"/>
        <v>5.5</v>
      </c>
      <c r="AI24" s="69"/>
      <c r="AJ24" s="33">
        <f>IF(F24&gt;0,VLOOKUP(F24,Table2[],3,FALSE),"")</f>
        <v>1488.0020420477188</v>
      </c>
      <c r="AK24" s="34">
        <f t="shared" si="2"/>
        <v>3102.9088464985639</v>
      </c>
      <c r="AL24" s="35">
        <f t="shared" si="3"/>
        <v>2172.0361925489947</v>
      </c>
      <c r="AM24" s="36">
        <f t="shared" si="8"/>
        <v>24568.279656122679</v>
      </c>
      <c r="AN24" s="28"/>
      <c r="AT24" s="14">
        <v>1979</v>
      </c>
      <c r="AU24" s="14">
        <v>11.3</v>
      </c>
      <c r="AV24" s="41">
        <f t="shared" si="9"/>
        <v>747.91999616329019</v>
      </c>
      <c r="AX24" s="38">
        <f t="shared" si="4"/>
        <v>1</v>
      </c>
      <c r="AZ24" s="39">
        <f t="shared" si="5"/>
        <v>1</v>
      </c>
      <c r="BA24" s="15" t="str">
        <f t="shared" si="6"/>
        <v/>
      </c>
      <c r="BB24" s="40" t="str">
        <f t="shared" si="7"/>
        <v/>
      </c>
    </row>
    <row r="25" spans="1:54" ht="15" customHeight="1" x14ac:dyDescent="0.2">
      <c r="A25" s="74">
        <v>12</v>
      </c>
      <c r="B25" s="75">
        <v>184</v>
      </c>
      <c r="C25" s="76" t="s">
        <v>206</v>
      </c>
      <c r="D25" s="75" t="s">
        <v>164</v>
      </c>
      <c r="E25" s="77">
        <v>48</v>
      </c>
      <c r="F25" s="77">
        <v>1970</v>
      </c>
      <c r="G25" s="77">
        <f>IF(F25&gt;0,VLOOKUP(D25,Table1[],2,FALSE),"")</f>
        <v>100</v>
      </c>
      <c r="H25" s="78">
        <f t="shared" si="0"/>
        <v>47</v>
      </c>
      <c r="I25" s="104">
        <v>4</v>
      </c>
      <c r="J25" s="75">
        <v>4</v>
      </c>
      <c r="K25" s="105" t="s">
        <v>108</v>
      </c>
      <c r="L25" s="105" t="s">
        <v>109</v>
      </c>
      <c r="M25" s="106">
        <v>0</v>
      </c>
      <c r="N25" s="104">
        <v>4</v>
      </c>
      <c r="O25" s="75">
        <v>4</v>
      </c>
      <c r="P25" s="105" t="s">
        <v>108</v>
      </c>
      <c r="Q25" s="105" t="s">
        <v>109</v>
      </c>
      <c r="R25" s="121">
        <v>0</v>
      </c>
      <c r="S25" s="125">
        <f>'Manhole Quick Ratings'!H186</f>
        <v>1</v>
      </c>
      <c r="T25" s="77">
        <f>'Manhole Quick Ratings'!I186</f>
        <v>4</v>
      </c>
      <c r="U25" s="77">
        <f>'Manhole Quick Ratings'!J186</f>
        <v>0</v>
      </c>
      <c r="V25" s="78">
        <f>'Manhole Quick Ratings'!K186</f>
        <v>0</v>
      </c>
      <c r="W25" s="125">
        <f>'Manhole Quick Ratings'!M186</f>
        <v>1</v>
      </c>
      <c r="X25" s="77">
        <f>'Manhole Quick Ratings'!N186</f>
        <v>4</v>
      </c>
      <c r="Y25" s="77">
        <f>'Manhole Quick Ratings'!O186</f>
        <v>0</v>
      </c>
      <c r="Z25" s="78">
        <f>'Manhole Quick Ratings'!P186</f>
        <v>0</v>
      </c>
      <c r="AA25" s="125">
        <f>'Manhole Quick Ratings'!R186</f>
        <v>1</v>
      </c>
      <c r="AB25" s="77">
        <f>'Manhole Quick Ratings'!S186</f>
        <v>8</v>
      </c>
      <c r="AC25" s="77">
        <f>'Manhole Quick Ratings'!T186</f>
        <v>0</v>
      </c>
      <c r="AD25" s="78">
        <f>'Manhole Quick Ratings'!U186</f>
        <v>0</v>
      </c>
      <c r="AE25" s="125" t="str">
        <f>_xlfn.CONCAT(AA25,AB25)</f>
        <v>18</v>
      </c>
      <c r="AF25" s="127">
        <f>IF(AE25&gt;0,AE25/10/$AP$11,1)</f>
        <v>1.5</v>
      </c>
      <c r="AG25" s="77">
        <v>1</v>
      </c>
      <c r="AH25" s="128">
        <f t="shared" si="10"/>
        <v>1.5</v>
      </c>
      <c r="AI25" s="69"/>
      <c r="AJ25" s="33">
        <f>IF(F25&gt;0,VLOOKUP(F25,Table2[],3,FALSE),"")</f>
        <v>400</v>
      </c>
      <c r="AK25" s="34">
        <f t="shared" si="2"/>
        <v>3102.9088464985639</v>
      </c>
      <c r="AL25" s="35">
        <f t="shared" si="3"/>
        <v>1458.3671578543249</v>
      </c>
      <c r="AM25" s="36">
        <f t="shared" si="8"/>
        <v>12448.544574870502</v>
      </c>
      <c r="AN25" s="28"/>
      <c r="AT25" s="14">
        <v>1980</v>
      </c>
      <c r="AU25" s="14">
        <v>13.5</v>
      </c>
      <c r="AV25" s="41">
        <f t="shared" si="9"/>
        <v>848.88919564533433</v>
      </c>
      <c r="AX25" s="38">
        <f t="shared" si="4"/>
        <v>1</v>
      </c>
      <c r="AZ25" s="39">
        <f t="shared" si="5"/>
        <v>1</v>
      </c>
      <c r="BA25" s="15" t="str">
        <f t="shared" si="6"/>
        <v/>
      </c>
      <c r="BB25" s="40" t="str">
        <f t="shared" si="7"/>
        <v/>
      </c>
    </row>
    <row r="26" spans="1:54" ht="15" customHeight="1" x14ac:dyDescent="0.2">
      <c r="A26" s="84">
        <v>13</v>
      </c>
      <c r="B26" s="85"/>
      <c r="C26" s="86" t="s">
        <v>183</v>
      </c>
      <c r="D26" s="85"/>
      <c r="E26" s="87"/>
      <c r="F26" s="87"/>
      <c r="G26" s="87"/>
      <c r="H26" s="88"/>
      <c r="I26" s="112"/>
      <c r="J26" s="85"/>
      <c r="K26" s="113"/>
      <c r="L26" s="113"/>
      <c r="M26" s="114"/>
      <c r="N26" s="112"/>
      <c r="O26" s="85"/>
      <c r="P26" s="113"/>
      <c r="Q26" s="113"/>
      <c r="R26" s="122"/>
      <c r="S26" s="111"/>
      <c r="T26" s="87"/>
      <c r="U26" s="87"/>
      <c r="V26" s="88"/>
      <c r="W26" s="111"/>
      <c r="X26" s="87"/>
      <c r="Y26" s="87"/>
      <c r="Z26" s="88"/>
      <c r="AA26" s="111"/>
      <c r="AB26" s="87"/>
      <c r="AC26" s="87"/>
      <c r="AD26" s="88"/>
      <c r="AE26" s="111"/>
      <c r="AF26" s="132"/>
      <c r="AG26" s="87"/>
      <c r="AH26" s="133"/>
      <c r="AI26" s="69"/>
      <c r="AJ26" s="42"/>
      <c r="AK26" s="28"/>
      <c r="AL26" s="43"/>
      <c r="AM26" s="44" t="str">
        <f t="shared" si="8"/>
        <v/>
      </c>
      <c r="AN26" s="28"/>
      <c r="AT26" s="14">
        <v>1981</v>
      </c>
      <c r="AU26" s="14">
        <v>10.3</v>
      </c>
      <c r="AV26" s="41">
        <f>AV25*(1+(AU26/100)^1)</f>
        <v>936.32478279680379</v>
      </c>
      <c r="AX26" s="38"/>
      <c r="AZ26" s="39"/>
      <c r="BB26" s="40"/>
    </row>
    <row r="27" spans="1:54" ht="15" customHeight="1" x14ac:dyDescent="0.2">
      <c r="A27" s="74">
        <v>14</v>
      </c>
      <c r="B27" s="75">
        <v>31</v>
      </c>
      <c r="C27" s="76" t="s">
        <v>207</v>
      </c>
      <c r="D27" s="75" t="s">
        <v>164</v>
      </c>
      <c r="E27" s="77">
        <v>48</v>
      </c>
      <c r="F27" s="77">
        <v>1970</v>
      </c>
      <c r="G27" s="77">
        <f>IF(F27&gt;0,VLOOKUP(D27,Table1[],2,FALSE),"")</f>
        <v>100</v>
      </c>
      <c r="H27" s="78">
        <f t="shared" ref="H27:H42" si="11">IF(F27&gt;0,G27-($AR$13-F27),"")</f>
        <v>47</v>
      </c>
      <c r="I27" s="104">
        <v>5</v>
      </c>
      <c r="J27" s="75">
        <v>6</v>
      </c>
      <c r="K27" s="105" t="s">
        <v>141</v>
      </c>
      <c r="L27" s="105" t="s">
        <v>114</v>
      </c>
      <c r="M27" s="106">
        <v>5</v>
      </c>
      <c r="N27" s="104">
        <v>4</v>
      </c>
      <c r="O27" s="75">
        <v>4</v>
      </c>
      <c r="P27" s="105" t="s">
        <v>112</v>
      </c>
      <c r="Q27" s="105" t="s">
        <v>109</v>
      </c>
      <c r="R27" s="121">
        <v>0</v>
      </c>
      <c r="S27" s="125">
        <f>'Manhole Quick Ratings'!H33</f>
        <v>2</v>
      </c>
      <c r="T27" s="77">
        <f>'Manhole Quick Ratings'!I33</f>
        <v>1</v>
      </c>
      <c r="U27" s="77">
        <f>'Manhole Quick Ratings'!J33</f>
        <v>1</v>
      </c>
      <c r="V27" s="78">
        <f>'Manhole Quick Ratings'!K33</f>
        <v>4</v>
      </c>
      <c r="W27" s="125">
        <f>'Manhole Quick Ratings'!M33</f>
        <v>1</v>
      </c>
      <c r="X27" s="77">
        <f>'Manhole Quick Ratings'!N33</f>
        <v>4</v>
      </c>
      <c r="Y27" s="77">
        <f>'Manhole Quick Ratings'!O33</f>
        <v>0</v>
      </c>
      <c r="Z27" s="78">
        <f>'Manhole Quick Ratings'!P33</f>
        <v>0</v>
      </c>
      <c r="AA27" s="125">
        <f>'Manhole Quick Ratings'!R33</f>
        <v>2</v>
      </c>
      <c r="AB27" s="77">
        <f>'Manhole Quick Ratings'!S33</f>
        <v>1</v>
      </c>
      <c r="AC27" s="77">
        <f>'Manhole Quick Ratings'!T33</f>
        <v>1</v>
      </c>
      <c r="AD27" s="78">
        <f>'Manhole Quick Ratings'!U33</f>
        <v>8</v>
      </c>
      <c r="AE27" s="125" t="str">
        <f>_xlfn.CONCAT(AA27,AB27)</f>
        <v>21</v>
      </c>
      <c r="AF27" s="127">
        <f>IF(AE27&gt;0,AE27/10/$AP$11,1)</f>
        <v>1.7500000000000002</v>
      </c>
      <c r="AG27" s="77">
        <v>1</v>
      </c>
      <c r="AH27" s="128">
        <f t="shared" si="10"/>
        <v>1.7500000000000002</v>
      </c>
      <c r="AI27" s="69"/>
      <c r="AJ27" s="33">
        <f>IF(F27&gt;0,VLOOKUP(F27,Table2[],3,FALSE),"")</f>
        <v>400</v>
      </c>
      <c r="AK27" s="34">
        <f t="shared" ref="AK27:AK42" si="12">IF(F27&gt;0,$AV$68,"")</f>
        <v>3102.9088464985639</v>
      </c>
      <c r="AL27" s="35">
        <f t="shared" ref="AL27:AL42" si="13">IF(F27&gt;0,(H27/G27)*AK27,"")</f>
        <v>1458.3671578543249</v>
      </c>
      <c r="AM27" s="36">
        <f t="shared" si="8"/>
        <v>12448.544574870502</v>
      </c>
      <c r="AN27" s="28"/>
      <c r="AT27" s="14">
        <v>1982</v>
      </c>
      <c r="AU27" s="14">
        <v>6.2</v>
      </c>
      <c r="AV27" s="41">
        <f t="shared" si="9"/>
        <v>994.37691933020562</v>
      </c>
      <c r="AX27" s="38">
        <f t="shared" si="4"/>
        <v>1</v>
      </c>
      <c r="AZ27" s="39">
        <f t="shared" si="5"/>
        <v>1</v>
      </c>
      <c r="BA27" s="15" t="str">
        <f t="shared" si="6"/>
        <v/>
      </c>
      <c r="BB27" s="40" t="str">
        <f t="shared" si="7"/>
        <v/>
      </c>
    </row>
    <row r="28" spans="1:54" ht="15" customHeight="1" x14ac:dyDescent="0.2">
      <c r="A28" s="74">
        <v>15</v>
      </c>
      <c r="B28" s="75">
        <v>76</v>
      </c>
      <c r="C28" s="76" t="s">
        <v>206</v>
      </c>
      <c r="D28" s="75" t="s">
        <v>164</v>
      </c>
      <c r="E28" s="77">
        <v>48</v>
      </c>
      <c r="F28" s="77">
        <v>1970</v>
      </c>
      <c r="G28" s="77">
        <f>IF(F28&gt;0,VLOOKUP(D28,Table1[],2,FALSE),"")</f>
        <v>100</v>
      </c>
      <c r="H28" s="78">
        <f t="shared" si="11"/>
        <v>47</v>
      </c>
      <c r="I28" s="104">
        <v>4</v>
      </c>
      <c r="J28" s="75">
        <v>6</v>
      </c>
      <c r="K28" s="105" t="s">
        <v>134</v>
      </c>
      <c r="L28" s="105" t="s">
        <v>142</v>
      </c>
      <c r="M28" s="106">
        <v>0</v>
      </c>
      <c r="N28" s="104">
        <v>9</v>
      </c>
      <c r="O28" s="75">
        <v>11</v>
      </c>
      <c r="P28" s="105" t="s">
        <v>113</v>
      </c>
      <c r="Q28" s="105" t="s">
        <v>114</v>
      </c>
      <c r="R28" s="121">
        <v>5</v>
      </c>
      <c r="S28" s="125">
        <f>'Manhole Quick Ratings'!H78</f>
        <v>3</v>
      </c>
      <c r="T28" s="77">
        <f>'Manhole Quick Ratings'!I78</f>
        <v>1</v>
      </c>
      <c r="U28" s="77">
        <f>'Manhole Quick Ratings'!J78</f>
        <v>1</v>
      </c>
      <c r="V28" s="78">
        <f>'Manhole Quick Ratings'!K78</f>
        <v>3</v>
      </c>
      <c r="W28" s="125">
        <f>'Manhole Quick Ratings'!M78</f>
        <v>3</v>
      </c>
      <c r="X28" s="77">
        <f>'Manhole Quick Ratings'!N78</f>
        <v>1</v>
      </c>
      <c r="Y28" s="77">
        <f>'Manhole Quick Ratings'!O78</f>
        <v>1</v>
      </c>
      <c r="Z28" s="78">
        <f>'Manhole Quick Ratings'!P78</f>
        <v>8</v>
      </c>
      <c r="AA28" s="125">
        <f>'Manhole Quick Ratings'!R78</f>
        <v>3</v>
      </c>
      <c r="AB28" s="77">
        <f>'Manhole Quick Ratings'!S78</f>
        <v>2</v>
      </c>
      <c r="AC28" s="77">
        <f>'Manhole Quick Ratings'!T78</f>
        <v>1</v>
      </c>
      <c r="AD28" s="78" t="str">
        <f>'Manhole Quick Ratings'!U78</f>
        <v>A</v>
      </c>
      <c r="AE28" s="125" t="str">
        <f>_xlfn.CONCAT(AA28,AB28)</f>
        <v>32</v>
      </c>
      <c r="AF28" s="127">
        <f>IF(AE28&gt;0,AE28/10/$AP$11,1)</f>
        <v>2.666666666666667</v>
      </c>
      <c r="AG28" s="77">
        <v>1</v>
      </c>
      <c r="AH28" s="128">
        <f t="shared" si="10"/>
        <v>2.666666666666667</v>
      </c>
      <c r="AI28" s="69"/>
      <c r="AJ28" s="33">
        <f>IF(F28&gt;0,VLOOKUP(F28,Table2[],3,FALSE),"")</f>
        <v>400</v>
      </c>
      <c r="AK28" s="34">
        <f t="shared" si="12"/>
        <v>3102.9088464985639</v>
      </c>
      <c r="AL28" s="35">
        <f t="shared" si="13"/>
        <v>1458.3671578543249</v>
      </c>
      <c r="AM28" s="36">
        <f t="shared" si="8"/>
        <v>12448.544574870502</v>
      </c>
      <c r="AN28" s="28"/>
      <c r="AT28" s="14">
        <v>1983</v>
      </c>
      <c r="AU28" s="14">
        <v>3.2</v>
      </c>
      <c r="AV28" s="41">
        <f t="shared" si="9"/>
        <v>1026.1969807487721</v>
      </c>
      <c r="AX28" s="38">
        <f t="shared" si="4"/>
        <v>1</v>
      </c>
      <c r="AZ28" s="39">
        <f t="shared" si="5"/>
        <v>1</v>
      </c>
      <c r="BA28" s="15" t="str">
        <f t="shared" si="6"/>
        <v/>
      </c>
      <c r="BB28" s="40" t="str">
        <f t="shared" si="7"/>
        <v/>
      </c>
    </row>
    <row r="29" spans="1:54" ht="15" customHeight="1" x14ac:dyDescent="0.2">
      <c r="A29" s="74">
        <v>16</v>
      </c>
      <c r="B29" s="75">
        <v>159</v>
      </c>
      <c r="C29" s="76" t="s">
        <v>208</v>
      </c>
      <c r="D29" s="75" t="s">
        <v>164</v>
      </c>
      <c r="E29" s="77">
        <v>48</v>
      </c>
      <c r="F29" s="77">
        <v>1970</v>
      </c>
      <c r="G29" s="77">
        <f>IF(F29&gt;0,VLOOKUP(D29,Table1[],2,FALSE),"")</f>
        <v>100</v>
      </c>
      <c r="H29" s="78">
        <f t="shared" si="11"/>
        <v>47</v>
      </c>
      <c r="I29" s="104">
        <v>4</v>
      </c>
      <c r="J29" s="75">
        <v>4</v>
      </c>
      <c r="K29" s="105" t="s">
        <v>108</v>
      </c>
      <c r="L29" s="105" t="s">
        <v>109</v>
      </c>
      <c r="M29" s="106">
        <v>0</v>
      </c>
      <c r="N29" s="104">
        <v>5</v>
      </c>
      <c r="O29" s="75">
        <v>5</v>
      </c>
      <c r="P29" s="105" t="s">
        <v>108</v>
      </c>
      <c r="Q29" s="105" t="s">
        <v>109</v>
      </c>
      <c r="R29" s="121">
        <v>0</v>
      </c>
      <c r="S29" s="125">
        <f>'Manhole Quick Ratings'!H161</f>
        <v>1</v>
      </c>
      <c r="T29" s="77">
        <f>'Manhole Quick Ratings'!I161</f>
        <v>4</v>
      </c>
      <c r="U29" s="77">
        <f>'Manhole Quick Ratings'!J161</f>
        <v>0</v>
      </c>
      <c r="V29" s="78">
        <f>'Manhole Quick Ratings'!K161</f>
        <v>0</v>
      </c>
      <c r="W29" s="125">
        <f>'Manhole Quick Ratings'!M161</f>
        <v>1</v>
      </c>
      <c r="X29" s="77">
        <f>'Manhole Quick Ratings'!N161</f>
        <v>5</v>
      </c>
      <c r="Y29" s="77">
        <f>'Manhole Quick Ratings'!O161</f>
        <v>0</v>
      </c>
      <c r="Z29" s="78">
        <f>'Manhole Quick Ratings'!P161</f>
        <v>0</v>
      </c>
      <c r="AA29" s="125">
        <f>'Manhole Quick Ratings'!R161</f>
        <v>1</v>
      </c>
      <c r="AB29" s="77">
        <f>'Manhole Quick Ratings'!S161</f>
        <v>9</v>
      </c>
      <c r="AC29" s="77">
        <f>'Manhole Quick Ratings'!T161</f>
        <v>0</v>
      </c>
      <c r="AD29" s="78">
        <f>'Manhole Quick Ratings'!U161</f>
        <v>0</v>
      </c>
      <c r="AE29" s="125" t="str">
        <f>_xlfn.CONCAT(AA29,AB29)</f>
        <v>19</v>
      </c>
      <c r="AF29" s="127">
        <f>IF(AE29&gt;0,AE29/10/$AP$11,1)</f>
        <v>1.5833333333333333</v>
      </c>
      <c r="AG29" s="77">
        <v>1</v>
      </c>
      <c r="AH29" s="128">
        <f t="shared" si="10"/>
        <v>1.5833333333333333</v>
      </c>
      <c r="AI29" s="69"/>
      <c r="AJ29" s="33">
        <f>IF(F29&gt;0,VLOOKUP(F29,Table2[],3,FALSE),"")</f>
        <v>400</v>
      </c>
      <c r="AK29" s="34">
        <f t="shared" si="12"/>
        <v>3102.9088464985639</v>
      </c>
      <c r="AL29" s="35">
        <f t="shared" si="13"/>
        <v>1458.3671578543249</v>
      </c>
      <c r="AM29" s="36">
        <f t="shared" si="8"/>
        <v>12448.544574870502</v>
      </c>
      <c r="AN29" s="28"/>
      <c r="AT29" s="14">
        <v>1984</v>
      </c>
      <c r="AU29" s="14">
        <v>4.3</v>
      </c>
      <c r="AV29" s="41">
        <f t="shared" si="9"/>
        <v>1070.3234509209692</v>
      </c>
      <c r="AX29" s="38">
        <f t="shared" si="4"/>
        <v>1</v>
      </c>
      <c r="AZ29" s="39">
        <f t="shared" si="5"/>
        <v>1</v>
      </c>
      <c r="BA29" s="15" t="str">
        <f t="shared" si="6"/>
        <v/>
      </c>
      <c r="BB29" s="40" t="str">
        <f t="shared" si="7"/>
        <v/>
      </c>
    </row>
    <row r="30" spans="1:54" ht="15" customHeight="1" x14ac:dyDescent="0.2">
      <c r="A30" s="84">
        <v>17</v>
      </c>
      <c r="B30" s="85"/>
      <c r="C30" s="86" t="s">
        <v>183</v>
      </c>
      <c r="D30" s="85"/>
      <c r="E30" s="87"/>
      <c r="F30" s="87"/>
      <c r="G30" s="87" t="str">
        <f>IF(F30&gt;0,VLOOKUP(D30,Table1[],2,FALSE),"")</f>
        <v/>
      </c>
      <c r="H30" s="88" t="str">
        <f t="shared" si="11"/>
        <v/>
      </c>
      <c r="I30" s="111"/>
      <c r="J30" s="87"/>
      <c r="K30" s="87"/>
      <c r="L30" s="87"/>
      <c r="M30" s="88"/>
      <c r="N30" s="111"/>
      <c r="O30" s="87"/>
      <c r="P30" s="87"/>
      <c r="Q30" s="87"/>
      <c r="R30" s="88"/>
      <c r="S30" s="111"/>
      <c r="T30" s="87"/>
      <c r="U30" s="87"/>
      <c r="V30" s="88"/>
      <c r="W30" s="111"/>
      <c r="X30" s="87"/>
      <c r="Y30" s="87"/>
      <c r="Z30" s="88"/>
      <c r="AA30" s="111"/>
      <c r="AB30" s="87"/>
      <c r="AC30" s="87"/>
      <c r="AD30" s="88"/>
      <c r="AE30" s="111"/>
      <c r="AF30" s="132"/>
      <c r="AG30" s="87"/>
      <c r="AH30" s="133"/>
      <c r="AI30" s="69"/>
      <c r="AJ30" s="42" t="str">
        <f>IF(F30&gt;0,VLOOKUP(F30,Table2[],3,FALSE),"")</f>
        <v/>
      </c>
      <c r="AK30" s="28" t="str">
        <f t="shared" si="12"/>
        <v/>
      </c>
      <c r="AL30" s="43" t="str">
        <f t="shared" si="13"/>
        <v/>
      </c>
      <c r="AM30" s="44"/>
      <c r="AN30" s="28"/>
      <c r="AT30" s="14">
        <v>1985</v>
      </c>
      <c r="AU30" s="14">
        <v>3.6</v>
      </c>
      <c r="AV30" s="41">
        <f t="shared" si="9"/>
        <v>1108.8550951541242</v>
      </c>
      <c r="AX30" s="38"/>
      <c r="AZ30" s="39"/>
      <c r="BB30" s="40"/>
    </row>
    <row r="31" spans="1:54" ht="15" customHeight="1" x14ac:dyDescent="0.2">
      <c r="A31" s="79">
        <v>18</v>
      </c>
      <c r="B31" s="80"/>
      <c r="C31" s="81" t="s">
        <v>184</v>
      </c>
      <c r="D31" s="80"/>
      <c r="E31" s="82"/>
      <c r="F31" s="82"/>
      <c r="G31" s="82" t="str">
        <f>IF(F31&gt;0,VLOOKUP(D31,Table1[],2,FALSE),"")</f>
        <v/>
      </c>
      <c r="H31" s="83" t="str">
        <f t="shared" si="11"/>
        <v/>
      </c>
      <c r="I31" s="110"/>
      <c r="J31" s="82"/>
      <c r="K31" s="82"/>
      <c r="L31" s="82"/>
      <c r="M31" s="83"/>
      <c r="N31" s="110"/>
      <c r="O31" s="82"/>
      <c r="P31" s="82"/>
      <c r="Q31" s="82"/>
      <c r="R31" s="83"/>
      <c r="S31" s="110"/>
      <c r="T31" s="82"/>
      <c r="U31" s="82"/>
      <c r="V31" s="83"/>
      <c r="W31" s="110"/>
      <c r="X31" s="82"/>
      <c r="Y31" s="82"/>
      <c r="Z31" s="83"/>
      <c r="AA31" s="110"/>
      <c r="AB31" s="82"/>
      <c r="AC31" s="82"/>
      <c r="AD31" s="83"/>
      <c r="AE31" s="110"/>
      <c r="AF31" s="130"/>
      <c r="AG31" s="82"/>
      <c r="AH31" s="131"/>
      <c r="AI31" s="69"/>
      <c r="AJ31" s="64" t="str">
        <f>IF(F31&gt;0,VLOOKUP(F31,Table2[],3,FALSE),"")</f>
        <v/>
      </c>
      <c r="AK31" s="65" t="str">
        <f t="shared" si="12"/>
        <v/>
      </c>
      <c r="AL31" s="66" t="str">
        <f t="shared" si="13"/>
        <v/>
      </c>
      <c r="AM31" s="67"/>
      <c r="AN31" s="28"/>
      <c r="AO31" s="12" t="s">
        <v>101</v>
      </c>
      <c r="AT31" s="14">
        <v>1986</v>
      </c>
      <c r="AU31" s="14">
        <v>1.9</v>
      </c>
      <c r="AV31" s="41">
        <f t="shared" si="9"/>
        <v>1129.9233419620525</v>
      </c>
      <c r="AX31" s="38"/>
      <c r="AZ31" s="39"/>
      <c r="BB31" s="40"/>
    </row>
    <row r="32" spans="1:54" ht="15" customHeight="1" x14ac:dyDescent="0.2">
      <c r="A32" s="74">
        <v>19</v>
      </c>
      <c r="B32" s="75">
        <v>1</v>
      </c>
      <c r="C32" s="76" t="s">
        <v>209</v>
      </c>
      <c r="D32" s="75" t="s">
        <v>164</v>
      </c>
      <c r="E32" s="77">
        <v>48</v>
      </c>
      <c r="F32" s="77">
        <v>1989</v>
      </c>
      <c r="G32" s="77">
        <f>IF(F32&gt;0,VLOOKUP(D32,Table1[],2,FALSE),"")</f>
        <v>100</v>
      </c>
      <c r="H32" s="78">
        <f t="shared" si="11"/>
        <v>66</v>
      </c>
      <c r="I32" s="104">
        <v>4</v>
      </c>
      <c r="J32" s="75">
        <v>4</v>
      </c>
      <c r="K32" s="105" t="s">
        <v>120</v>
      </c>
      <c r="L32" s="105" t="s">
        <v>109</v>
      </c>
      <c r="M32" s="106">
        <v>0</v>
      </c>
      <c r="N32" s="104">
        <v>6</v>
      </c>
      <c r="O32" s="75">
        <v>6</v>
      </c>
      <c r="P32" s="105" t="s">
        <v>115</v>
      </c>
      <c r="Q32" s="105" t="s">
        <v>109</v>
      </c>
      <c r="R32" s="121">
        <v>5</v>
      </c>
      <c r="S32" s="125">
        <f>'Manhole Quick Ratings'!H3</f>
        <v>1</v>
      </c>
      <c r="T32" s="77">
        <f>'Manhole Quick Ratings'!I3</f>
        <v>4</v>
      </c>
      <c r="U32" s="77">
        <f>'Manhole Quick Ratings'!J3</f>
        <v>0</v>
      </c>
      <c r="V32" s="78">
        <f>'Manhole Quick Ratings'!K3</f>
        <v>0</v>
      </c>
      <c r="W32" s="125">
        <f>'Manhole Quick Ratings'!M3</f>
        <v>1</v>
      </c>
      <c r="X32" s="77">
        <f>'Manhole Quick Ratings'!N3</f>
        <v>6</v>
      </c>
      <c r="Y32" s="77">
        <f>'Manhole Quick Ratings'!O3</f>
        <v>0</v>
      </c>
      <c r="Z32" s="78">
        <f>'Manhole Quick Ratings'!P3</f>
        <v>0</v>
      </c>
      <c r="AA32" s="125">
        <f>'Manhole Quick Ratings'!R3</f>
        <v>1</v>
      </c>
      <c r="AB32" s="77" t="str">
        <f>'Manhole Quick Ratings'!S3</f>
        <v>A</v>
      </c>
      <c r="AC32" s="77">
        <f>'Manhole Quick Ratings'!T3</f>
        <v>0</v>
      </c>
      <c r="AD32" s="78">
        <f>'Manhole Quick Ratings'!U3</f>
        <v>0</v>
      </c>
      <c r="AE32" s="125" t="str">
        <f t="shared" ref="AE32:AE50" si="14">_xlfn.CONCAT(AA32,AB32)</f>
        <v>1A</v>
      </c>
      <c r="AF32" s="127">
        <f>(10/10/$AP$11)+1</f>
        <v>1.8333333333333335</v>
      </c>
      <c r="AG32" s="77">
        <v>1</v>
      </c>
      <c r="AH32" s="128">
        <f t="shared" ref="AH32:AH64" si="15">AF32*AG32</f>
        <v>1.8333333333333335</v>
      </c>
      <c r="AI32" s="69"/>
      <c r="AJ32" s="33">
        <f>IF(F32&gt;0,VLOOKUP(F32,Table2[],3,FALSE),"")</f>
        <v>1277.0877760408682</v>
      </c>
      <c r="AK32" s="34">
        <f t="shared" si="12"/>
        <v>3102.9088464985639</v>
      </c>
      <c r="AL32" s="35">
        <f t="shared" si="13"/>
        <v>2047.9198386890523</v>
      </c>
      <c r="AM32" s="36">
        <f t="shared" si="8"/>
        <v>21828.598264035518</v>
      </c>
      <c r="AN32" s="28"/>
      <c r="AT32" s="14">
        <v>1987</v>
      </c>
      <c r="AU32" s="14">
        <v>3.6</v>
      </c>
      <c r="AV32" s="41">
        <f t="shared" si="9"/>
        <v>1170.6005822726866</v>
      </c>
      <c r="AX32" s="38">
        <f t="shared" si="4"/>
        <v>1</v>
      </c>
      <c r="AZ32" s="39">
        <f t="shared" si="5"/>
        <v>1</v>
      </c>
      <c r="BA32" s="15" t="str">
        <f t="shared" si="6"/>
        <v/>
      </c>
      <c r="BB32" s="40" t="str">
        <f t="shared" si="7"/>
        <v/>
      </c>
    </row>
    <row r="33" spans="1:54" ht="15" customHeight="1" x14ac:dyDescent="0.2">
      <c r="A33" s="74">
        <v>20</v>
      </c>
      <c r="B33" s="75">
        <v>16</v>
      </c>
      <c r="C33" s="76" t="s">
        <v>207</v>
      </c>
      <c r="D33" s="75" t="s">
        <v>164</v>
      </c>
      <c r="E33" s="77">
        <v>48</v>
      </c>
      <c r="F33" s="77">
        <v>1970</v>
      </c>
      <c r="G33" s="77">
        <f>IF(F33&gt;0,VLOOKUP(D33,Table1[],2,FALSE),"")</f>
        <v>100</v>
      </c>
      <c r="H33" s="78">
        <f t="shared" si="11"/>
        <v>47</v>
      </c>
      <c r="I33" s="104">
        <v>4</v>
      </c>
      <c r="J33" s="75">
        <v>4</v>
      </c>
      <c r="K33" s="105" t="s">
        <v>127</v>
      </c>
      <c r="L33" s="105" t="s">
        <v>109</v>
      </c>
      <c r="M33" s="106">
        <v>0</v>
      </c>
      <c r="N33" s="104">
        <v>7</v>
      </c>
      <c r="O33" s="75">
        <v>7</v>
      </c>
      <c r="P33" s="105" t="s">
        <v>110</v>
      </c>
      <c r="Q33" s="105" t="s">
        <v>109</v>
      </c>
      <c r="R33" s="121">
        <v>5</v>
      </c>
      <c r="S33" s="125">
        <f>'Manhole Quick Ratings'!H18</f>
        <v>1</v>
      </c>
      <c r="T33" s="77">
        <f>'Manhole Quick Ratings'!I18</f>
        <v>4</v>
      </c>
      <c r="U33" s="77">
        <f>'Manhole Quick Ratings'!J18</f>
        <v>0</v>
      </c>
      <c r="V33" s="78">
        <f>'Manhole Quick Ratings'!K18</f>
        <v>0</v>
      </c>
      <c r="W33" s="125">
        <f>'Manhole Quick Ratings'!M18</f>
        <v>1</v>
      </c>
      <c r="X33" s="77">
        <f>'Manhole Quick Ratings'!N18</f>
        <v>7</v>
      </c>
      <c r="Y33" s="77">
        <f>'Manhole Quick Ratings'!O18</f>
        <v>0</v>
      </c>
      <c r="Z33" s="78">
        <f>'Manhole Quick Ratings'!P18</f>
        <v>0</v>
      </c>
      <c r="AA33" s="125">
        <f>'Manhole Quick Ratings'!R18</f>
        <v>1</v>
      </c>
      <c r="AB33" s="77" t="str">
        <f>'Manhole Quick Ratings'!S18</f>
        <v>A</v>
      </c>
      <c r="AC33" s="77">
        <f>'Manhole Quick Ratings'!T18</f>
        <v>0</v>
      </c>
      <c r="AD33" s="78">
        <f>'Manhole Quick Ratings'!U18</f>
        <v>0</v>
      </c>
      <c r="AE33" s="125" t="str">
        <f t="shared" si="14"/>
        <v>1A</v>
      </c>
      <c r="AF33" s="127">
        <f>(10/10/$AP$11)+1</f>
        <v>1.8333333333333335</v>
      </c>
      <c r="AG33" s="77">
        <v>2</v>
      </c>
      <c r="AH33" s="128">
        <f t="shared" si="15"/>
        <v>3.666666666666667</v>
      </c>
      <c r="AI33" s="69"/>
      <c r="AJ33" s="33">
        <f>IF(F33&gt;0,VLOOKUP(F33,Table2[],3,FALSE),"")</f>
        <v>400</v>
      </c>
      <c r="AK33" s="34">
        <f t="shared" si="12"/>
        <v>3102.9088464985639</v>
      </c>
      <c r="AL33" s="35">
        <f t="shared" si="13"/>
        <v>1458.3671578543249</v>
      </c>
      <c r="AM33" s="36">
        <f t="shared" si="8"/>
        <v>12448.544574870502</v>
      </c>
      <c r="AN33" s="28"/>
      <c r="AT33" s="14">
        <v>1988</v>
      </c>
      <c r="AU33" s="14">
        <v>4.0999999999999996</v>
      </c>
      <c r="AV33" s="41">
        <f t="shared" si="9"/>
        <v>1218.5952061458665</v>
      </c>
      <c r="AX33" s="38">
        <f t="shared" si="4"/>
        <v>1</v>
      </c>
      <c r="AZ33" s="39">
        <f t="shared" si="5"/>
        <v>1</v>
      </c>
      <c r="BA33" s="15" t="str">
        <f t="shared" si="6"/>
        <v/>
      </c>
      <c r="BB33" s="40" t="str">
        <f t="shared" si="7"/>
        <v/>
      </c>
    </row>
    <row r="34" spans="1:54" ht="15" customHeight="1" x14ac:dyDescent="0.2">
      <c r="A34" s="74">
        <v>21</v>
      </c>
      <c r="B34" s="75">
        <v>15</v>
      </c>
      <c r="C34" s="76" t="s">
        <v>210</v>
      </c>
      <c r="D34" s="75" t="s">
        <v>164</v>
      </c>
      <c r="E34" s="77">
        <v>48</v>
      </c>
      <c r="F34" s="77">
        <v>1993</v>
      </c>
      <c r="G34" s="77">
        <f>IF(F34&gt;0,VLOOKUP(D34,Table1[],2,FALSE),"")</f>
        <v>100</v>
      </c>
      <c r="H34" s="78">
        <f t="shared" si="11"/>
        <v>70</v>
      </c>
      <c r="I34" s="104">
        <v>4</v>
      </c>
      <c r="J34" s="75">
        <v>4</v>
      </c>
      <c r="K34" s="105" t="s">
        <v>108</v>
      </c>
      <c r="L34" s="105" t="s">
        <v>109</v>
      </c>
      <c r="M34" s="106">
        <v>0</v>
      </c>
      <c r="N34" s="104">
        <v>4</v>
      </c>
      <c r="O34" s="75">
        <v>4</v>
      </c>
      <c r="P34" s="105" t="s">
        <v>108</v>
      </c>
      <c r="Q34" s="105" t="s">
        <v>109</v>
      </c>
      <c r="R34" s="121">
        <v>0</v>
      </c>
      <c r="S34" s="125">
        <f>'Manhole Quick Ratings'!H17</f>
        <v>1</v>
      </c>
      <c r="T34" s="77">
        <f>'Manhole Quick Ratings'!I17</f>
        <v>4</v>
      </c>
      <c r="U34" s="77">
        <f>'Manhole Quick Ratings'!J17</f>
        <v>0</v>
      </c>
      <c r="V34" s="78">
        <f>'Manhole Quick Ratings'!K17</f>
        <v>0</v>
      </c>
      <c r="W34" s="125">
        <f>'Manhole Quick Ratings'!M17</f>
        <v>1</v>
      </c>
      <c r="X34" s="77">
        <f>'Manhole Quick Ratings'!N17</f>
        <v>4</v>
      </c>
      <c r="Y34" s="77">
        <f>'Manhole Quick Ratings'!O17</f>
        <v>0</v>
      </c>
      <c r="Z34" s="78">
        <f>'Manhole Quick Ratings'!P17</f>
        <v>0</v>
      </c>
      <c r="AA34" s="125">
        <f>'Manhole Quick Ratings'!R17</f>
        <v>1</v>
      </c>
      <c r="AB34" s="77">
        <f>'Manhole Quick Ratings'!S17</f>
        <v>8</v>
      </c>
      <c r="AC34" s="77">
        <f>'Manhole Quick Ratings'!T17</f>
        <v>0</v>
      </c>
      <c r="AD34" s="78">
        <f>'Manhole Quick Ratings'!U17</f>
        <v>0</v>
      </c>
      <c r="AE34" s="125" t="str">
        <f t="shared" si="14"/>
        <v>18</v>
      </c>
      <c r="AF34" s="127">
        <f>IF(AE34&gt;0,AE34/10/$AP$11,1)</f>
        <v>1.5</v>
      </c>
      <c r="AG34" s="77">
        <v>1</v>
      </c>
      <c r="AH34" s="128">
        <f t="shared" si="15"/>
        <v>1.5</v>
      </c>
      <c r="AI34" s="69"/>
      <c r="AJ34" s="33">
        <f>IF(F34&gt;0,VLOOKUP(F34,Table2[],3,FALSE),"")</f>
        <v>1488.0020420477188</v>
      </c>
      <c r="AK34" s="34">
        <f t="shared" si="12"/>
        <v>3102.9088464985639</v>
      </c>
      <c r="AL34" s="35">
        <f t="shared" si="13"/>
        <v>2172.0361925489947</v>
      </c>
      <c r="AM34" s="36">
        <f t="shared" si="8"/>
        <v>24568.279656122679</v>
      </c>
      <c r="AN34" s="28"/>
      <c r="AT34" s="14">
        <v>1989</v>
      </c>
      <c r="AU34" s="14">
        <v>4.8</v>
      </c>
      <c r="AV34" s="41">
        <f t="shared" si="9"/>
        <v>1277.0877760408682</v>
      </c>
      <c r="AX34" s="38">
        <f t="shared" si="4"/>
        <v>1</v>
      </c>
      <c r="AZ34" s="39">
        <f t="shared" si="5"/>
        <v>1</v>
      </c>
      <c r="BA34" s="15" t="str">
        <f t="shared" si="6"/>
        <v/>
      </c>
      <c r="BB34" s="40" t="str">
        <f t="shared" si="7"/>
        <v/>
      </c>
    </row>
    <row r="35" spans="1:54" ht="15" customHeight="1" x14ac:dyDescent="0.2">
      <c r="A35" s="74">
        <v>22</v>
      </c>
      <c r="B35" s="75">
        <v>12</v>
      </c>
      <c r="C35" s="76" t="s">
        <v>105</v>
      </c>
      <c r="D35" s="75" t="s">
        <v>164</v>
      </c>
      <c r="E35" s="77">
        <v>48</v>
      </c>
      <c r="F35" s="77">
        <v>1970</v>
      </c>
      <c r="G35" s="77">
        <f>IF(F35&gt;0,VLOOKUP(D35,Table1[],2,FALSE),"")</f>
        <v>100</v>
      </c>
      <c r="H35" s="78">
        <f t="shared" si="11"/>
        <v>47</v>
      </c>
      <c r="I35" s="104">
        <v>4</v>
      </c>
      <c r="J35" s="75">
        <v>4</v>
      </c>
      <c r="K35" s="105" t="s">
        <v>127</v>
      </c>
      <c r="L35" s="105" t="s">
        <v>109</v>
      </c>
      <c r="M35" s="106">
        <v>0</v>
      </c>
      <c r="N35" s="104">
        <v>8</v>
      </c>
      <c r="O35" s="75">
        <v>8</v>
      </c>
      <c r="P35" s="105" t="s">
        <v>109</v>
      </c>
      <c r="Q35" s="105" t="s">
        <v>109</v>
      </c>
      <c r="R35" s="121">
        <v>5</v>
      </c>
      <c r="S35" s="125">
        <f>'Manhole Quick Ratings'!H14</f>
        <v>1</v>
      </c>
      <c r="T35" s="77">
        <f>'Manhole Quick Ratings'!I14</f>
        <v>4</v>
      </c>
      <c r="U35" s="77">
        <f>'Manhole Quick Ratings'!J14</f>
        <v>0</v>
      </c>
      <c r="V35" s="78">
        <f>'Manhole Quick Ratings'!K14</f>
        <v>0</v>
      </c>
      <c r="W35" s="125">
        <f>'Manhole Quick Ratings'!M14</f>
        <v>1</v>
      </c>
      <c r="X35" s="77">
        <f>'Manhole Quick Ratings'!N14</f>
        <v>8</v>
      </c>
      <c r="Y35" s="77">
        <f>'Manhole Quick Ratings'!O14</f>
        <v>0</v>
      </c>
      <c r="Z35" s="78">
        <f>'Manhole Quick Ratings'!P14</f>
        <v>0</v>
      </c>
      <c r="AA35" s="125">
        <f>'Manhole Quick Ratings'!R14</f>
        <v>1</v>
      </c>
      <c r="AB35" s="77" t="str">
        <f>'Manhole Quick Ratings'!S14</f>
        <v>A</v>
      </c>
      <c r="AC35" s="77">
        <f>'Manhole Quick Ratings'!T14</f>
        <v>0</v>
      </c>
      <c r="AD35" s="78">
        <f>'Manhole Quick Ratings'!U14</f>
        <v>0</v>
      </c>
      <c r="AE35" s="125" t="str">
        <f t="shared" si="14"/>
        <v>1A</v>
      </c>
      <c r="AF35" s="127">
        <f>(10/10/$AP$11)+1</f>
        <v>1.8333333333333335</v>
      </c>
      <c r="AG35" s="77">
        <v>1</v>
      </c>
      <c r="AH35" s="128">
        <f t="shared" si="15"/>
        <v>1.8333333333333335</v>
      </c>
      <c r="AI35" s="69"/>
      <c r="AJ35" s="33">
        <f>IF(F35&gt;0,VLOOKUP(F35,Table2[],3,FALSE),"")</f>
        <v>400</v>
      </c>
      <c r="AK35" s="34">
        <f t="shared" si="12"/>
        <v>3102.9088464985639</v>
      </c>
      <c r="AL35" s="35">
        <f t="shared" si="13"/>
        <v>1458.3671578543249</v>
      </c>
      <c r="AM35" s="36">
        <f t="shared" si="8"/>
        <v>12448.544574870502</v>
      </c>
      <c r="AN35" s="28"/>
      <c r="AT35" s="14">
        <v>1990</v>
      </c>
      <c r="AU35" s="14">
        <v>5.4</v>
      </c>
      <c r="AV35" s="41">
        <f t="shared" si="9"/>
        <v>1346.0505159470752</v>
      </c>
      <c r="AX35" s="38">
        <f t="shared" si="4"/>
        <v>1</v>
      </c>
      <c r="AZ35" s="39">
        <f t="shared" si="5"/>
        <v>1</v>
      </c>
      <c r="BA35" s="15" t="str">
        <f t="shared" si="6"/>
        <v/>
      </c>
      <c r="BB35" s="40" t="str">
        <f t="shared" si="7"/>
        <v/>
      </c>
    </row>
    <row r="36" spans="1:54" ht="15" customHeight="1" x14ac:dyDescent="0.2">
      <c r="A36" s="74">
        <v>23</v>
      </c>
      <c r="B36" s="75">
        <v>13</v>
      </c>
      <c r="C36" s="76" t="s">
        <v>210</v>
      </c>
      <c r="D36" s="75" t="s">
        <v>164</v>
      </c>
      <c r="E36" s="77">
        <v>48</v>
      </c>
      <c r="F36" s="77">
        <v>1970</v>
      </c>
      <c r="G36" s="77">
        <f>IF(F36&gt;0,VLOOKUP(D36,Table1[],2,FALSE),"")</f>
        <v>100</v>
      </c>
      <c r="H36" s="78">
        <f t="shared" si="11"/>
        <v>47</v>
      </c>
      <c r="I36" s="104">
        <v>4</v>
      </c>
      <c r="J36" s="75">
        <v>8</v>
      </c>
      <c r="K36" s="105" t="s">
        <v>108</v>
      </c>
      <c r="L36" s="105" t="s">
        <v>139</v>
      </c>
      <c r="M36" s="106">
        <v>0</v>
      </c>
      <c r="N36" s="104">
        <v>4</v>
      </c>
      <c r="O36" s="75">
        <v>4</v>
      </c>
      <c r="P36" s="105" t="s">
        <v>108</v>
      </c>
      <c r="Q36" s="105" t="s">
        <v>109</v>
      </c>
      <c r="R36" s="121">
        <v>0</v>
      </c>
      <c r="S36" s="125">
        <f>'Manhole Quick Ratings'!H15</f>
        <v>5</v>
      </c>
      <c r="T36" s="77">
        <f>'Manhole Quick Ratings'!I15</f>
        <v>1</v>
      </c>
      <c r="U36" s="77">
        <f>'Manhole Quick Ratings'!J15</f>
        <v>1</v>
      </c>
      <c r="V36" s="78">
        <f>'Manhole Quick Ratings'!K15</f>
        <v>3</v>
      </c>
      <c r="W36" s="125">
        <f>'Manhole Quick Ratings'!M15</f>
        <v>1</v>
      </c>
      <c r="X36" s="77">
        <f>'Manhole Quick Ratings'!N15</f>
        <v>4</v>
      </c>
      <c r="Y36" s="77">
        <f>'Manhole Quick Ratings'!O15</f>
        <v>0</v>
      </c>
      <c r="Z36" s="78">
        <f>'Manhole Quick Ratings'!P15</f>
        <v>0</v>
      </c>
      <c r="AA36" s="125">
        <f>'Manhole Quick Ratings'!R15</f>
        <v>5</v>
      </c>
      <c r="AB36" s="77">
        <f>'Manhole Quick Ratings'!S15</f>
        <v>1</v>
      </c>
      <c r="AC36" s="77">
        <f>'Manhole Quick Ratings'!T15</f>
        <v>1</v>
      </c>
      <c r="AD36" s="78">
        <f>'Manhole Quick Ratings'!U15</f>
        <v>7</v>
      </c>
      <c r="AE36" s="125" t="str">
        <f t="shared" si="14"/>
        <v>51</v>
      </c>
      <c r="AF36" s="127">
        <f>IF(AE36&gt;0,AE36/10/$AP$11,1)</f>
        <v>4.25</v>
      </c>
      <c r="AG36" s="77">
        <v>1</v>
      </c>
      <c r="AH36" s="128">
        <f t="shared" si="15"/>
        <v>4.25</v>
      </c>
      <c r="AI36" s="69"/>
      <c r="AJ36" s="33">
        <f>IF(F36&gt;0,VLOOKUP(F36,Table2[],3,FALSE),"")</f>
        <v>400</v>
      </c>
      <c r="AK36" s="34">
        <f t="shared" si="12"/>
        <v>3102.9088464985639</v>
      </c>
      <c r="AL36" s="35">
        <f t="shared" si="13"/>
        <v>1458.3671578543249</v>
      </c>
      <c r="AM36" s="36">
        <f t="shared" si="8"/>
        <v>12448.544574870502</v>
      </c>
      <c r="AN36" s="28"/>
      <c r="AT36" s="14">
        <v>1991</v>
      </c>
      <c r="AU36" s="14">
        <v>4.2</v>
      </c>
      <c r="AV36" s="41">
        <f t="shared" si="9"/>
        <v>1402.5846376168524</v>
      </c>
      <c r="AX36" s="38">
        <f t="shared" si="4"/>
        <v>1</v>
      </c>
      <c r="AZ36" s="39">
        <f t="shared" si="5"/>
        <v>1</v>
      </c>
      <c r="BA36" s="15" t="str">
        <f t="shared" si="6"/>
        <v/>
      </c>
      <c r="BB36" s="40" t="str">
        <f t="shared" si="7"/>
        <v/>
      </c>
    </row>
    <row r="37" spans="1:54" ht="15" customHeight="1" x14ac:dyDescent="0.2">
      <c r="A37" s="74">
        <v>24</v>
      </c>
      <c r="B37" s="75">
        <v>9</v>
      </c>
      <c r="C37" s="76" t="s">
        <v>105</v>
      </c>
      <c r="D37" s="75" t="s">
        <v>164</v>
      </c>
      <c r="E37" s="77">
        <v>48</v>
      </c>
      <c r="F37" s="77">
        <v>1970</v>
      </c>
      <c r="G37" s="77">
        <f>IF(F37&gt;0,VLOOKUP(D37,Table1[],2,FALSE),"")</f>
        <v>100</v>
      </c>
      <c r="H37" s="78">
        <f t="shared" si="11"/>
        <v>47</v>
      </c>
      <c r="I37" s="104">
        <v>4</v>
      </c>
      <c r="J37" s="75">
        <v>4</v>
      </c>
      <c r="K37" s="105" t="s">
        <v>127</v>
      </c>
      <c r="L37" s="105" t="s">
        <v>109</v>
      </c>
      <c r="M37" s="106">
        <v>0</v>
      </c>
      <c r="N37" s="104">
        <v>7</v>
      </c>
      <c r="O37" s="75">
        <v>7</v>
      </c>
      <c r="P37" s="105" t="s">
        <v>116</v>
      </c>
      <c r="Q37" s="105" t="s">
        <v>109</v>
      </c>
      <c r="R37" s="121">
        <v>5</v>
      </c>
      <c r="S37" s="125">
        <f>'Manhole Quick Ratings'!H11</f>
        <v>1</v>
      </c>
      <c r="T37" s="77">
        <f>'Manhole Quick Ratings'!I11</f>
        <v>4</v>
      </c>
      <c r="U37" s="77">
        <f>'Manhole Quick Ratings'!J11</f>
        <v>0</v>
      </c>
      <c r="V37" s="78">
        <f>'Manhole Quick Ratings'!K11</f>
        <v>0</v>
      </c>
      <c r="W37" s="125">
        <f>'Manhole Quick Ratings'!M11</f>
        <v>1</v>
      </c>
      <c r="X37" s="77">
        <f>'Manhole Quick Ratings'!N11</f>
        <v>7</v>
      </c>
      <c r="Y37" s="77">
        <f>'Manhole Quick Ratings'!O11</f>
        <v>0</v>
      </c>
      <c r="Z37" s="78">
        <f>'Manhole Quick Ratings'!P11</f>
        <v>0</v>
      </c>
      <c r="AA37" s="125">
        <f>'Manhole Quick Ratings'!R11</f>
        <v>1</v>
      </c>
      <c r="AB37" s="77" t="str">
        <f>'Manhole Quick Ratings'!S11</f>
        <v>A</v>
      </c>
      <c r="AC37" s="77">
        <f>'Manhole Quick Ratings'!T11</f>
        <v>0</v>
      </c>
      <c r="AD37" s="78">
        <f>'Manhole Quick Ratings'!U11</f>
        <v>0</v>
      </c>
      <c r="AE37" s="125" t="str">
        <f t="shared" si="14"/>
        <v>1A</v>
      </c>
      <c r="AF37" s="127">
        <f>(10/10/$AP$11)+1</f>
        <v>1.8333333333333335</v>
      </c>
      <c r="AG37" s="77">
        <v>1</v>
      </c>
      <c r="AH37" s="128">
        <f t="shared" si="15"/>
        <v>1.8333333333333335</v>
      </c>
      <c r="AI37" s="69"/>
      <c r="AJ37" s="33">
        <f>IF(F37&gt;0,VLOOKUP(F37,Table2[],3,FALSE),"")</f>
        <v>400</v>
      </c>
      <c r="AK37" s="34">
        <f t="shared" si="12"/>
        <v>3102.9088464985639</v>
      </c>
      <c r="AL37" s="35">
        <f t="shared" si="13"/>
        <v>1458.3671578543249</v>
      </c>
      <c r="AM37" s="36">
        <f t="shared" si="8"/>
        <v>12448.544574870502</v>
      </c>
      <c r="AN37" s="28"/>
      <c r="AT37" s="14">
        <v>1992</v>
      </c>
      <c r="AU37" s="14">
        <v>3</v>
      </c>
      <c r="AV37" s="41">
        <f t="shared" si="9"/>
        <v>1444.662176745358</v>
      </c>
      <c r="AX37" s="38">
        <f t="shared" si="4"/>
        <v>1</v>
      </c>
      <c r="AZ37" s="39">
        <f t="shared" si="5"/>
        <v>1</v>
      </c>
      <c r="BA37" s="15" t="str">
        <f t="shared" si="6"/>
        <v/>
      </c>
      <c r="BB37" s="40" t="str">
        <f t="shared" si="7"/>
        <v/>
      </c>
    </row>
    <row r="38" spans="1:54" ht="15" customHeight="1" x14ac:dyDescent="0.2">
      <c r="A38" s="74">
        <v>25</v>
      </c>
      <c r="B38" s="75">
        <v>11</v>
      </c>
      <c r="C38" s="76" t="s">
        <v>105</v>
      </c>
      <c r="D38" s="75" t="s">
        <v>164</v>
      </c>
      <c r="E38" s="77">
        <v>48</v>
      </c>
      <c r="F38" s="77">
        <v>1972</v>
      </c>
      <c r="G38" s="77">
        <f>IF(F38&gt;0,VLOOKUP(D38,Table1[],2,FALSE),"")</f>
        <v>100</v>
      </c>
      <c r="H38" s="78">
        <f t="shared" si="11"/>
        <v>49</v>
      </c>
      <c r="I38" s="104">
        <v>4</v>
      </c>
      <c r="J38" s="75">
        <v>4</v>
      </c>
      <c r="K38" s="105" t="s">
        <v>143</v>
      </c>
      <c r="L38" s="105" t="s">
        <v>109</v>
      </c>
      <c r="M38" s="106">
        <v>0</v>
      </c>
      <c r="N38" s="104">
        <v>6</v>
      </c>
      <c r="O38" s="75">
        <v>6</v>
      </c>
      <c r="P38" s="105" t="s">
        <v>117</v>
      </c>
      <c r="Q38" s="105" t="s">
        <v>109</v>
      </c>
      <c r="R38" s="121">
        <v>5</v>
      </c>
      <c r="S38" s="125">
        <f>'Manhole Quick Ratings'!H13</f>
        <v>1</v>
      </c>
      <c r="T38" s="77">
        <f>'Manhole Quick Ratings'!I13</f>
        <v>4</v>
      </c>
      <c r="U38" s="77">
        <f>'Manhole Quick Ratings'!J13</f>
        <v>0</v>
      </c>
      <c r="V38" s="78">
        <f>'Manhole Quick Ratings'!K13</f>
        <v>0</v>
      </c>
      <c r="W38" s="125">
        <f>'Manhole Quick Ratings'!M13</f>
        <v>1</v>
      </c>
      <c r="X38" s="77">
        <f>'Manhole Quick Ratings'!N13</f>
        <v>6</v>
      </c>
      <c r="Y38" s="77">
        <f>'Manhole Quick Ratings'!O13</f>
        <v>0</v>
      </c>
      <c r="Z38" s="78">
        <f>'Manhole Quick Ratings'!P13</f>
        <v>0</v>
      </c>
      <c r="AA38" s="125">
        <f>'Manhole Quick Ratings'!R13</f>
        <v>1</v>
      </c>
      <c r="AB38" s="77" t="str">
        <f>'Manhole Quick Ratings'!S13</f>
        <v>A</v>
      </c>
      <c r="AC38" s="77">
        <f>'Manhole Quick Ratings'!T13</f>
        <v>0</v>
      </c>
      <c r="AD38" s="78">
        <f>'Manhole Quick Ratings'!U13</f>
        <v>0</v>
      </c>
      <c r="AE38" s="125" t="str">
        <f t="shared" si="14"/>
        <v>1A</v>
      </c>
      <c r="AF38" s="127">
        <f>(10/10/$AP$11)+1</f>
        <v>1.8333333333333335</v>
      </c>
      <c r="AG38" s="77">
        <v>1</v>
      </c>
      <c r="AH38" s="128">
        <f t="shared" si="15"/>
        <v>1.8333333333333335</v>
      </c>
      <c r="AI38" s="69"/>
      <c r="AJ38" s="33">
        <f>IF(F38&gt;0,VLOOKUP(F38,Table2[],3,FALSE),"")</f>
        <v>430.96320000000003</v>
      </c>
      <c r="AK38" s="34">
        <f t="shared" si="12"/>
        <v>3102.9088464985639</v>
      </c>
      <c r="AL38" s="35">
        <f t="shared" si="13"/>
        <v>1520.4253347842962</v>
      </c>
      <c r="AM38" s="36">
        <f t="shared" si="8"/>
        <v>13206.660939480113</v>
      </c>
      <c r="AN38" s="28"/>
      <c r="AT38" s="14">
        <v>1993</v>
      </c>
      <c r="AU38" s="14">
        <v>3</v>
      </c>
      <c r="AV38" s="41">
        <f t="shared" si="9"/>
        <v>1488.0020420477188</v>
      </c>
      <c r="AX38" s="38">
        <f t="shared" si="4"/>
        <v>1</v>
      </c>
      <c r="AZ38" s="39">
        <f t="shared" si="5"/>
        <v>1</v>
      </c>
      <c r="BA38" s="15" t="str">
        <f t="shared" si="6"/>
        <v/>
      </c>
      <c r="BB38" s="40" t="str">
        <f t="shared" si="7"/>
        <v/>
      </c>
    </row>
    <row r="39" spans="1:54" ht="15" customHeight="1" x14ac:dyDescent="0.2">
      <c r="A39" s="74">
        <v>26</v>
      </c>
      <c r="B39" s="75">
        <v>151</v>
      </c>
      <c r="C39" s="76" t="s">
        <v>211</v>
      </c>
      <c r="D39" s="75" t="s">
        <v>164</v>
      </c>
      <c r="E39" s="77">
        <v>48</v>
      </c>
      <c r="F39" s="77">
        <v>1972</v>
      </c>
      <c r="G39" s="77">
        <f>IF(F39&gt;0,VLOOKUP(D39,Table1[],2,FALSE),"")</f>
        <v>100</v>
      </c>
      <c r="H39" s="78">
        <f t="shared" si="11"/>
        <v>49</v>
      </c>
      <c r="I39" s="104">
        <v>4</v>
      </c>
      <c r="J39" s="75">
        <v>4</v>
      </c>
      <c r="K39" s="105" t="s">
        <v>108</v>
      </c>
      <c r="L39" s="105" t="s">
        <v>109</v>
      </c>
      <c r="M39" s="106">
        <v>0</v>
      </c>
      <c r="N39" s="104">
        <v>5</v>
      </c>
      <c r="O39" s="75">
        <v>5</v>
      </c>
      <c r="P39" s="105" t="s">
        <v>108</v>
      </c>
      <c r="Q39" s="105" t="s">
        <v>109</v>
      </c>
      <c r="R39" s="121">
        <v>0</v>
      </c>
      <c r="S39" s="125">
        <f>'Manhole Quick Ratings'!H153</f>
        <v>1</v>
      </c>
      <c r="T39" s="77">
        <f>'Manhole Quick Ratings'!I153</f>
        <v>4</v>
      </c>
      <c r="U39" s="77">
        <f>'Manhole Quick Ratings'!J153</f>
        <v>0</v>
      </c>
      <c r="V39" s="78">
        <f>'Manhole Quick Ratings'!K153</f>
        <v>0</v>
      </c>
      <c r="W39" s="125">
        <f>'Manhole Quick Ratings'!M153</f>
        <v>1</v>
      </c>
      <c r="X39" s="77">
        <f>'Manhole Quick Ratings'!N153</f>
        <v>5</v>
      </c>
      <c r="Y39" s="77">
        <f>'Manhole Quick Ratings'!O153</f>
        <v>0</v>
      </c>
      <c r="Z39" s="78">
        <f>'Manhole Quick Ratings'!P153</f>
        <v>0</v>
      </c>
      <c r="AA39" s="125">
        <f>'Manhole Quick Ratings'!R153</f>
        <v>1</v>
      </c>
      <c r="AB39" s="77">
        <f>'Manhole Quick Ratings'!S153</f>
        <v>9</v>
      </c>
      <c r="AC39" s="77">
        <f>'Manhole Quick Ratings'!T153</f>
        <v>0</v>
      </c>
      <c r="AD39" s="78">
        <f>'Manhole Quick Ratings'!U153</f>
        <v>0</v>
      </c>
      <c r="AE39" s="125" t="str">
        <f t="shared" si="14"/>
        <v>19</v>
      </c>
      <c r="AF39" s="127">
        <f>IF(AE39&gt;0,AE39/10/$AP$11,1)</f>
        <v>1.5833333333333333</v>
      </c>
      <c r="AG39" s="77">
        <v>1</v>
      </c>
      <c r="AH39" s="128">
        <f t="shared" si="15"/>
        <v>1.5833333333333333</v>
      </c>
      <c r="AI39" s="69"/>
      <c r="AJ39" s="33">
        <f>IF(F39&gt;0,VLOOKUP(F39,Table2[],3,FALSE),"")</f>
        <v>430.96320000000003</v>
      </c>
      <c r="AK39" s="34">
        <f t="shared" si="12"/>
        <v>3102.9088464985639</v>
      </c>
      <c r="AL39" s="35">
        <f t="shared" si="13"/>
        <v>1520.4253347842962</v>
      </c>
      <c r="AM39" s="36">
        <f t="shared" si="8"/>
        <v>13206.660939480113</v>
      </c>
      <c r="AN39" s="28"/>
      <c r="AT39" s="14">
        <v>1994</v>
      </c>
      <c r="AU39" s="14">
        <v>2.6</v>
      </c>
      <c r="AV39" s="41">
        <f t="shared" si="9"/>
        <v>1526.6900951409596</v>
      </c>
      <c r="AX39" s="38">
        <f t="shared" si="4"/>
        <v>1</v>
      </c>
      <c r="AZ39" s="39">
        <f t="shared" si="5"/>
        <v>1</v>
      </c>
      <c r="BA39" s="15" t="str">
        <f t="shared" si="6"/>
        <v/>
      </c>
      <c r="BB39" s="40" t="str">
        <f t="shared" si="7"/>
        <v/>
      </c>
    </row>
    <row r="40" spans="1:54" ht="15" customHeight="1" x14ac:dyDescent="0.2">
      <c r="A40" s="74">
        <v>27</v>
      </c>
      <c r="B40" s="75">
        <v>10</v>
      </c>
      <c r="C40" s="76" t="s">
        <v>105</v>
      </c>
      <c r="D40" s="75" t="s">
        <v>164</v>
      </c>
      <c r="E40" s="77">
        <v>48</v>
      </c>
      <c r="F40" s="77">
        <v>1970</v>
      </c>
      <c r="G40" s="77">
        <f>IF(F40&gt;0,VLOOKUP(D40,Table1[],2,FALSE),"")</f>
        <v>100</v>
      </c>
      <c r="H40" s="78">
        <f t="shared" si="11"/>
        <v>47</v>
      </c>
      <c r="I40" s="104">
        <v>4</v>
      </c>
      <c r="J40" s="75">
        <v>4</v>
      </c>
      <c r="K40" s="105" t="s">
        <v>121</v>
      </c>
      <c r="L40" s="105" t="s">
        <v>109</v>
      </c>
      <c r="M40" s="106">
        <v>0</v>
      </c>
      <c r="N40" s="104">
        <v>6</v>
      </c>
      <c r="O40" s="75">
        <v>6</v>
      </c>
      <c r="P40" s="105" t="s">
        <v>116</v>
      </c>
      <c r="Q40" s="105" t="s">
        <v>109</v>
      </c>
      <c r="R40" s="121">
        <v>0</v>
      </c>
      <c r="S40" s="125">
        <f>'Manhole Quick Ratings'!H12</f>
        <v>1</v>
      </c>
      <c r="T40" s="77">
        <f>'Manhole Quick Ratings'!I12</f>
        <v>4</v>
      </c>
      <c r="U40" s="77">
        <f>'Manhole Quick Ratings'!J12</f>
        <v>0</v>
      </c>
      <c r="V40" s="78">
        <f>'Manhole Quick Ratings'!K12</f>
        <v>0</v>
      </c>
      <c r="W40" s="125">
        <f>'Manhole Quick Ratings'!M12</f>
        <v>1</v>
      </c>
      <c r="X40" s="77">
        <f>'Manhole Quick Ratings'!N12</f>
        <v>6</v>
      </c>
      <c r="Y40" s="77">
        <f>'Manhole Quick Ratings'!O12</f>
        <v>0</v>
      </c>
      <c r="Z40" s="78">
        <f>'Manhole Quick Ratings'!P12</f>
        <v>0</v>
      </c>
      <c r="AA40" s="125">
        <f>'Manhole Quick Ratings'!R12</f>
        <v>1</v>
      </c>
      <c r="AB40" s="77" t="str">
        <f>'Manhole Quick Ratings'!S12</f>
        <v>A</v>
      </c>
      <c r="AC40" s="77">
        <f>'Manhole Quick Ratings'!T12</f>
        <v>0</v>
      </c>
      <c r="AD40" s="78">
        <f>'Manhole Quick Ratings'!U12</f>
        <v>0</v>
      </c>
      <c r="AE40" s="125" t="str">
        <f t="shared" si="14"/>
        <v>1A</v>
      </c>
      <c r="AF40" s="127">
        <f>(10/10/$AP$11)+1</f>
        <v>1.8333333333333335</v>
      </c>
      <c r="AG40" s="77">
        <v>1</v>
      </c>
      <c r="AH40" s="128">
        <f t="shared" si="15"/>
        <v>1.8333333333333335</v>
      </c>
      <c r="AI40" s="69"/>
      <c r="AJ40" s="33">
        <f>IF(F40&gt;0,VLOOKUP(F40,Table2[],3,FALSE),"")</f>
        <v>400</v>
      </c>
      <c r="AK40" s="34">
        <f t="shared" si="12"/>
        <v>3102.9088464985639</v>
      </c>
      <c r="AL40" s="35">
        <f t="shared" si="13"/>
        <v>1458.3671578543249</v>
      </c>
      <c r="AM40" s="36">
        <f t="shared" si="8"/>
        <v>12448.544574870502</v>
      </c>
      <c r="AN40" s="28"/>
      <c r="AT40" s="14">
        <v>1995</v>
      </c>
      <c r="AU40" s="14">
        <v>2.8</v>
      </c>
      <c r="AV40" s="41">
        <f t="shared" si="9"/>
        <v>1569.4374178049065</v>
      </c>
      <c r="AX40" s="38">
        <f t="shared" si="4"/>
        <v>1</v>
      </c>
      <c r="AZ40" s="39">
        <f t="shared" si="5"/>
        <v>1</v>
      </c>
      <c r="BA40" s="15" t="str">
        <f t="shared" si="6"/>
        <v/>
      </c>
      <c r="BB40" s="40" t="str">
        <f t="shared" si="7"/>
        <v/>
      </c>
    </row>
    <row r="41" spans="1:54" ht="15" customHeight="1" x14ac:dyDescent="0.2">
      <c r="A41" s="74">
        <v>28</v>
      </c>
      <c r="B41" s="75">
        <v>7</v>
      </c>
      <c r="C41" s="76" t="s">
        <v>212</v>
      </c>
      <c r="D41" s="75" t="s">
        <v>164</v>
      </c>
      <c r="E41" s="77">
        <v>48</v>
      </c>
      <c r="F41" s="77">
        <v>1987</v>
      </c>
      <c r="G41" s="77">
        <f>IF(F41&gt;0,VLOOKUP(D41,Table1[],2,FALSE),"")</f>
        <v>100</v>
      </c>
      <c r="H41" s="78">
        <f t="shared" si="11"/>
        <v>64</v>
      </c>
      <c r="I41" s="104">
        <v>4</v>
      </c>
      <c r="J41" s="75">
        <v>4</v>
      </c>
      <c r="K41" s="105" t="s">
        <v>114</v>
      </c>
      <c r="L41" s="105" t="s">
        <v>109</v>
      </c>
      <c r="M41" s="106">
        <v>0</v>
      </c>
      <c r="N41" s="104">
        <v>8</v>
      </c>
      <c r="O41" s="75">
        <v>8</v>
      </c>
      <c r="P41" s="105" t="s">
        <v>118</v>
      </c>
      <c r="Q41" s="105" t="s">
        <v>109</v>
      </c>
      <c r="R41" s="121">
        <v>5</v>
      </c>
      <c r="S41" s="125">
        <f>'Manhole Quick Ratings'!H9</f>
        <v>1</v>
      </c>
      <c r="T41" s="77">
        <f>'Manhole Quick Ratings'!I9</f>
        <v>4</v>
      </c>
      <c r="U41" s="77">
        <f>'Manhole Quick Ratings'!J9</f>
        <v>0</v>
      </c>
      <c r="V41" s="78">
        <f>'Manhole Quick Ratings'!K9</f>
        <v>0</v>
      </c>
      <c r="W41" s="125">
        <f>'Manhole Quick Ratings'!M9</f>
        <v>1</v>
      </c>
      <c r="X41" s="77">
        <f>'Manhole Quick Ratings'!N9</f>
        <v>8</v>
      </c>
      <c r="Y41" s="77">
        <f>'Manhole Quick Ratings'!O9</f>
        <v>0</v>
      </c>
      <c r="Z41" s="78">
        <f>'Manhole Quick Ratings'!P9</f>
        <v>0</v>
      </c>
      <c r="AA41" s="125">
        <f>'Manhole Quick Ratings'!R9</f>
        <v>1</v>
      </c>
      <c r="AB41" s="77" t="str">
        <f>'Manhole Quick Ratings'!S9</f>
        <v>A</v>
      </c>
      <c r="AC41" s="77">
        <f>'Manhole Quick Ratings'!T9</f>
        <v>0</v>
      </c>
      <c r="AD41" s="78">
        <f>'Manhole Quick Ratings'!U9</f>
        <v>0</v>
      </c>
      <c r="AE41" s="125" t="str">
        <f t="shared" si="14"/>
        <v>1A</v>
      </c>
      <c r="AF41" s="127">
        <f>(10/10/$AP$11)+1</f>
        <v>1.8333333333333335</v>
      </c>
      <c r="AG41" s="77">
        <v>1</v>
      </c>
      <c r="AH41" s="128">
        <f t="shared" si="15"/>
        <v>1.8333333333333335</v>
      </c>
      <c r="AI41" s="69"/>
      <c r="AJ41" s="33">
        <f>IF(F41&gt;0,VLOOKUP(F41,Table2[],3,FALSE),"")</f>
        <v>1170.6005822726866</v>
      </c>
      <c r="AK41" s="34">
        <f t="shared" si="12"/>
        <v>3102.9088464985639</v>
      </c>
      <c r="AL41" s="35">
        <f t="shared" si="13"/>
        <v>1985.861661759081</v>
      </c>
      <c r="AM41" s="36">
        <f t="shared" si="8"/>
        <v>20575.547425804052</v>
      </c>
      <c r="AN41" s="28"/>
      <c r="AT41" s="14">
        <v>1996</v>
      </c>
      <c r="AU41" s="14">
        <v>3</v>
      </c>
      <c r="AV41" s="41">
        <f t="shared" si="9"/>
        <v>1616.5205403390537</v>
      </c>
      <c r="AX41" s="38">
        <f t="shared" si="4"/>
        <v>1</v>
      </c>
      <c r="AZ41" s="39">
        <f t="shared" si="5"/>
        <v>1</v>
      </c>
      <c r="BA41" s="15" t="str">
        <f t="shared" si="6"/>
        <v/>
      </c>
      <c r="BB41" s="40" t="str">
        <f t="shared" si="7"/>
        <v/>
      </c>
    </row>
    <row r="42" spans="1:54" ht="15" customHeight="1" x14ac:dyDescent="0.2">
      <c r="A42" s="74">
        <v>29</v>
      </c>
      <c r="B42" s="75">
        <v>8</v>
      </c>
      <c r="C42" s="76" t="s">
        <v>212</v>
      </c>
      <c r="D42" s="75" t="s">
        <v>164</v>
      </c>
      <c r="E42" s="77">
        <v>48</v>
      </c>
      <c r="F42" s="77">
        <v>1972</v>
      </c>
      <c r="G42" s="77">
        <f>IF(F42&gt;0,VLOOKUP(D42,Table1[],2,FALSE),"")</f>
        <v>100</v>
      </c>
      <c r="H42" s="78">
        <f t="shared" si="11"/>
        <v>49</v>
      </c>
      <c r="I42" s="104">
        <v>4</v>
      </c>
      <c r="J42" s="75">
        <v>4</v>
      </c>
      <c r="K42" s="105" t="s">
        <v>108</v>
      </c>
      <c r="L42" s="105" t="s">
        <v>109</v>
      </c>
      <c r="M42" s="106">
        <v>0</v>
      </c>
      <c r="N42" s="104">
        <v>5</v>
      </c>
      <c r="O42" s="75">
        <v>5</v>
      </c>
      <c r="P42" s="105" t="s">
        <v>108</v>
      </c>
      <c r="Q42" s="105" t="s">
        <v>109</v>
      </c>
      <c r="R42" s="121">
        <v>0</v>
      </c>
      <c r="S42" s="125">
        <f>'Manhole Quick Ratings'!H10</f>
        <v>1</v>
      </c>
      <c r="T42" s="77">
        <f>'Manhole Quick Ratings'!I10</f>
        <v>4</v>
      </c>
      <c r="U42" s="77">
        <f>'Manhole Quick Ratings'!J10</f>
        <v>0</v>
      </c>
      <c r="V42" s="78">
        <f>'Manhole Quick Ratings'!K10</f>
        <v>0</v>
      </c>
      <c r="W42" s="125">
        <f>'Manhole Quick Ratings'!M10</f>
        <v>1</v>
      </c>
      <c r="X42" s="77">
        <f>'Manhole Quick Ratings'!N10</f>
        <v>5</v>
      </c>
      <c r="Y42" s="77">
        <f>'Manhole Quick Ratings'!O10</f>
        <v>0</v>
      </c>
      <c r="Z42" s="78">
        <f>'Manhole Quick Ratings'!P10</f>
        <v>0</v>
      </c>
      <c r="AA42" s="125">
        <f>'Manhole Quick Ratings'!R10</f>
        <v>1</v>
      </c>
      <c r="AB42" s="77">
        <f>'Manhole Quick Ratings'!S10</f>
        <v>9</v>
      </c>
      <c r="AC42" s="77">
        <f>'Manhole Quick Ratings'!T10</f>
        <v>0</v>
      </c>
      <c r="AD42" s="78">
        <f>'Manhole Quick Ratings'!U10</f>
        <v>0</v>
      </c>
      <c r="AE42" s="125" t="str">
        <f t="shared" si="14"/>
        <v>19</v>
      </c>
      <c r="AF42" s="127">
        <f>IF(AE42&gt;0,AE42/10/$AP$11,1)</f>
        <v>1.5833333333333333</v>
      </c>
      <c r="AG42" s="77">
        <v>1</v>
      </c>
      <c r="AH42" s="128">
        <f t="shared" si="15"/>
        <v>1.5833333333333333</v>
      </c>
      <c r="AI42" s="69"/>
      <c r="AJ42" s="33">
        <f>IF(F42&gt;0,VLOOKUP(F42,Table2[],3,FALSE),"")</f>
        <v>430.96320000000003</v>
      </c>
      <c r="AK42" s="34">
        <f t="shared" si="12"/>
        <v>3102.9088464985639</v>
      </c>
      <c r="AL42" s="35">
        <f t="shared" si="13"/>
        <v>1520.4253347842962</v>
      </c>
      <c r="AM42" s="36">
        <f t="shared" si="8"/>
        <v>13206.660939480113</v>
      </c>
      <c r="AN42" s="28"/>
      <c r="AT42" s="14">
        <v>1997</v>
      </c>
      <c r="AU42" s="14">
        <v>2.2999999999999998</v>
      </c>
      <c r="AV42" s="41">
        <f>AV41*(1+(AU42/100)^1)</f>
        <v>1653.7005127668517</v>
      </c>
      <c r="AX42" s="38">
        <f t="shared" si="4"/>
        <v>1</v>
      </c>
      <c r="AZ42" s="39">
        <f t="shared" si="5"/>
        <v>1</v>
      </c>
      <c r="BA42" s="15" t="str">
        <f t="shared" si="6"/>
        <v/>
      </c>
      <c r="BB42" s="40" t="str">
        <f t="shared" si="7"/>
        <v/>
      </c>
    </row>
    <row r="43" spans="1:54" ht="15" customHeight="1" x14ac:dyDescent="0.2">
      <c r="A43" s="84">
        <v>30</v>
      </c>
      <c r="B43" s="85"/>
      <c r="C43" s="86" t="s">
        <v>183</v>
      </c>
      <c r="D43" s="85"/>
      <c r="E43" s="87"/>
      <c r="F43" s="87"/>
      <c r="G43" s="87"/>
      <c r="H43" s="88"/>
      <c r="I43" s="112"/>
      <c r="J43" s="85"/>
      <c r="K43" s="113"/>
      <c r="L43" s="113"/>
      <c r="M43" s="114"/>
      <c r="N43" s="112"/>
      <c r="O43" s="85"/>
      <c r="P43" s="113"/>
      <c r="Q43" s="113"/>
      <c r="R43" s="122"/>
      <c r="S43" s="111"/>
      <c r="T43" s="87"/>
      <c r="U43" s="87"/>
      <c r="V43" s="88"/>
      <c r="W43" s="111"/>
      <c r="X43" s="87"/>
      <c r="Y43" s="87"/>
      <c r="Z43" s="88"/>
      <c r="AA43" s="111"/>
      <c r="AB43" s="87"/>
      <c r="AC43" s="87"/>
      <c r="AD43" s="88"/>
      <c r="AE43" s="111"/>
      <c r="AF43" s="132"/>
      <c r="AG43" s="87"/>
      <c r="AH43" s="133"/>
      <c r="AI43" s="69"/>
      <c r="AJ43" s="42"/>
      <c r="AK43" s="28"/>
      <c r="AL43" s="43"/>
      <c r="AM43" s="44" t="str">
        <f t="shared" si="8"/>
        <v/>
      </c>
      <c r="AN43" s="28"/>
      <c r="AT43" s="14">
        <v>1998</v>
      </c>
      <c r="AU43" s="14">
        <v>1.6</v>
      </c>
      <c r="AV43" s="41">
        <f t="shared" si="9"/>
        <v>1680.1597209711213</v>
      </c>
      <c r="AX43" s="38"/>
      <c r="AZ43" s="39"/>
      <c r="BB43" s="40"/>
    </row>
    <row r="44" spans="1:54" ht="15" customHeight="1" x14ac:dyDescent="0.2">
      <c r="A44" s="84">
        <v>31</v>
      </c>
      <c r="B44" s="85"/>
      <c r="C44" s="86" t="s">
        <v>183</v>
      </c>
      <c r="D44" s="85"/>
      <c r="E44" s="87"/>
      <c r="F44" s="87"/>
      <c r="G44" s="87"/>
      <c r="H44" s="88"/>
      <c r="I44" s="112"/>
      <c r="J44" s="85"/>
      <c r="K44" s="113"/>
      <c r="L44" s="113"/>
      <c r="M44" s="114"/>
      <c r="N44" s="112"/>
      <c r="O44" s="85"/>
      <c r="P44" s="113"/>
      <c r="Q44" s="113"/>
      <c r="R44" s="122"/>
      <c r="S44" s="111"/>
      <c r="T44" s="87"/>
      <c r="U44" s="87"/>
      <c r="V44" s="88"/>
      <c r="W44" s="111"/>
      <c r="X44" s="87"/>
      <c r="Y44" s="87"/>
      <c r="Z44" s="88"/>
      <c r="AA44" s="111"/>
      <c r="AB44" s="87"/>
      <c r="AC44" s="87"/>
      <c r="AD44" s="88"/>
      <c r="AE44" s="111"/>
      <c r="AF44" s="132"/>
      <c r="AG44" s="87"/>
      <c r="AH44" s="133"/>
      <c r="AI44" s="69"/>
      <c r="AJ44" s="42"/>
      <c r="AK44" s="28"/>
      <c r="AL44" s="43"/>
      <c r="AM44" s="44" t="str">
        <f t="shared" si="8"/>
        <v/>
      </c>
      <c r="AN44" s="28"/>
      <c r="AT44" s="14">
        <v>1999</v>
      </c>
      <c r="AU44" s="14">
        <v>2.2000000000000002</v>
      </c>
      <c r="AV44" s="41">
        <f t="shared" si="9"/>
        <v>1717.1232348324859</v>
      </c>
      <c r="AX44" s="38"/>
      <c r="AZ44" s="39"/>
      <c r="BB44" s="40"/>
    </row>
    <row r="45" spans="1:54" ht="15" customHeight="1" x14ac:dyDescent="0.2">
      <c r="A45" s="74">
        <v>32</v>
      </c>
      <c r="B45" s="75">
        <v>150</v>
      </c>
      <c r="C45" s="76" t="s">
        <v>213</v>
      </c>
      <c r="D45" s="75" t="s">
        <v>164</v>
      </c>
      <c r="E45" s="77">
        <v>48</v>
      </c>
      <c r="F45" s="77">
        <v>1970</v>
      </c>
      <c r="G45" s="77">
        <f>IF(F45&gt;0,VLOOKUP(D45,Table1[],2,FALSE),"")</f>
        <v>100</v>
      </c>
      <c r="H45" s="78">
        <f t="shared" ref="H45:H79" si="16">IF(F45&gt;0,G45-($AR$13-F45),"")</f>
        <v>47</v>
      </c>
      <c r="I45" s="104">
        <v>4</v>
      </c>
      <c r="J45" s="75">
        <v>4</v>
      </c>
      <c r="K45" s="105" t="s">
        <v>108</v>
      </c>
      <c r="L45" s="105" t="s">
        <v>109</v>
      </c>
      <c r="M45" s="106">
        <v>0</v>
      </c>
      <c r="N45" s="104">
        <v>5</v>
      </c>
      <c r="O45" s="75">
        <v>5</v>
      </c>
      <c r="P45" s="105" t="s">
        <v>108</v>
      </c>
      <c r="Q45" s="105" t="s">
        <v>109</v>
      </c>
      <c r="R45" s="121">
        <v>0</v>
      </c>
      <c r="S45" s="125">
        <f>'Manhole Quick Ratings'!H152</f>
        <v>1</v>
      </c>
      <c r="T45" s="77">
        <f>'Manhole Quick Ratings'!I152</f>
        <v>4</v>
      </c>
      <c r="U45" s="77">
        <f>'Manhole Quick Ratings'!J152</f>
        <v>0</v>
      </c>
      <c r="V45" s="78">
        <f>'Manhole Quick Ratings'!K152</f>
        <v>0</v>
      </c>
      <c r="W45" s="125">
        <f>'Manhole Quick Ratings'!M152</f>
        <v>1</v>
      </c>
      <c r="X45" s="77">
        <f>'Manhole Quick Ratings'!N152</f>
        <v>5</v>
      </c>
      <c r="Y45" s="77">
        <f>'Manhole Quick Ratings'!O152</f>
        <v>0</v>
      </c>
      <c r="Z45" s="78">
        <f>'Manhole Quick Ratings'!P152</f>
        <v>0</v>
      </c>
      <c r="AA45" s="125">
        <f>'Manhole Quick Ratings'!R152</f>
        <v>1</v>
      </c>
      <c r="AB45" s="77">
        <f>'Manhole Quick Ratings'!S152</f>
        <v>9</v>
      </c>
      <c r="AC45" s="77">
        <f>'Manhole Quick Ratings'!T152</f>
        <v>0</v>
      </c>
      <c r="AD45" s="78">
        <f>'Manhole Quick Ratings'!U152</f>
        <v>0</v>
      </c>
      <c r="AE45" s="125" t="str">
        <f t="shared" si="14"/>
        <v>19</v>
      </c>
      <c r="AF45" s="127">
        <f>IF(AE45&gt;0,AE45/10/$AP$11,1)</f>
        <v>1.5833333333333333</v>
      </c>
      <c r="AG45" s="77">
        <v>1</v>
      </c>
      <c r="AH45" s="128">
        <f t="shared" si="15"/>
        <v>1.5833333333333333</v>
      </c>
      <c r="AI45" s="69"/>
      <c r="AJ45" s="33">
        <f>IF(F45&gt;0,VLOOKUP(F45,Table2[],3,FALSE),"")</f>
        <v>400</v>
      </c>
      <c r="AK45" s="34">
        <f t="shared" ref="AK45:AK76" si="17">IF(F45&gt;0,$AV$68,"")</f>
        <v>3102.9088464985639</v>
      </c>
      <c r="AL45" s="35">
        <f t="shared" ref="AL45:AL76" si="18">IF(F45&gt;0,(H45/G45)*AK45,"")</f>
        <v>1458.3671578543249</v>
      </c>
      <c r="AM45" s="36">
        <f t="shared" si="8"/>
        <v>12448.544574870502</v>
      </c>
      <c r="AN45" s="28"/>
      <c r="AT45" s="14">
        <v>2000</v>
      </c>
      <c r="AU45" s="14">
        <v>3.4</v>
      </c>
      <c r="AV45" s="41">
        <f t="shared" si="9"/>
        <v>1775.5054248167905</v>
      </c>
      <c r="AX45" s="38">
        <f t="shared" si="4"/>
        <v>1</v>
      </c>
      <c r="AZ45" s="39">
        <f t="shared" si="5"/>
        <v>1</v>
      </c>
      <c r="BA45" s="15" t="str">
        <f t="shared" si="6"/>
        <v/>
      </c>
      <c r="BB45" s="40" t="str">
        <f t="shared" si="7"/>
        <v/>
      </c>
    </row>
    <row r="46" spans="1:54" ht="15" customHeight="1" x14ac:dyDescent="0.2">
      <c r="A46" s="74">
        <v>33</v>
      </c>
      <c r="B46" s="75">
        <v>6</v>
      </c>
      <c r="C46" s="76" t="s">
        <v>213</v>
      </c>
      <c r="D46" s="75" t="s">
        <v>164</v>
      </c>
      <c r="E46" s="77">
        <v>48</v>
      </c>
      <c r="F46" s="77">
        <v>1970</v>
      </c>
      <c r="G46" s="77">
        <f>IF(F46&gt;0,VLOOKUP(D46,Table1[],2,FALSE),"")</f>
        <v>100</v>
      </c>
      <c r="H46" s="78">
        <f t="shared" si="16"/>
        <v>47</v>
      </c>
      <c r="I46" s="104">
        <v>4</v>
      </c>
      <c r="J46" s="75">
        <v>4</v>
      </c>
      <c r="K46" s="105" t="s">
        <v>108</v>
      </c>
      <c r="L46" s="105" t="s">
        <v>109</v>
      </c>
      <c r="M46" s="106">
        <v>0</v>
      </c>
      <c r="N46" s="104">
        <v>6</v>
      </c>
      <c r="O46" s="75">
        <v>6</v>
      </c>
      <c r="P46" s="105" t="s">
        <v>108</v>
      </c>
      <c r="Q46" s="105" t="s">
        <v>109</v>
      </c>
      <c r="R46" s="121">
        <v>0</v>
      </c>
      <c r="S46" s="125">
        <f>'Manhole Quick Ratings'!H8</f>
        <v>1</v>
      </c>
      <c r="T46" s="77">
        <f>'Manhole Quick Ratings'!I8</f>
        <v>4</v>
      </c>
      <c r="U46" s="77">
        <f>'Manhole Quick Ratings'!J8</f>
        <v>0</v>
      </c>
      <c r="V46" s="78">
        <f>'Manhole Quick Ratings'!K8</f>
        <v>0</v>
      </c>
      <c r="W46" s="125">
        <f>'Manhole Quick Ratings'!M8</f>
        <v>1</v>
      </c>
      <c r="X46" s="77">
        <f>'Manhole Quick Ratings'!N8</f>
        <v>6</v>
      </c>
      <c r="Y46" s="77">
        <f>'Manhole Quick Ratings'!O8</f>
        <v>0</v>
      </c>
      <c r="Z46" s="78">
        <f>'Manhole Quick Ratings'!P8</f>
        <v>0</v>
      </c>
      <c r="AA46" s="125">
        <f>'Manhole Quick Ratings'!R8</f>
        <v>1</v>
      </c>
      <c r="AB46" s="77" t="str">
        <f>'Manhole Quick Ratings'!S8</f>
        <v>A</v>
      </c>
      <c r="AC46" s="77">
        <f>'Manhole Quick Ratings'!T8</f>
        <v>0</v>
      </c>
      <c r="AD46" s="78">
        <f>'Manhole Quick Ratings'!U8</f>
        <v>0</v>
      </c>
      <c r="AE46" s="125" t="str">
        <f t="shared" si="14"/>
        <v>1A</v>
      </c>
      <c r="AF46" s="127">
        <f>(10/10/$AP$11)+1</f>
        <v>1.8333333333333335</v>
      </c>
      <c r="AG46" s="77">
        <v>1</v>
      </c>
      <c r="AH46" s="128">
        <f t="shared" si="15"/>
        <v>1.8333333333333335</v>
      </c>
      <c r="AI46" s="69"/>
      <c r="AJ46" s="33">
        <f>IF(F46&gt;0,VLOOKUP(F46,Table2[],3,FALSE),"")</f>
        <v>400</v>
      </c>
      <c r="AK46" s="34">
        <f t="shared" si="17"/>
        <v>3102.9088464985639</v>
      </c>
      <c r="AL46" s="35">
        <f t="shared" si="18"/>
        <v>1458.3671578543249</v>
      </c>
      <c r="AM46" s="36">
        <f t="shared" si="8"/>
        <v>12448.544574870502</v>
      </c>
      <c r="AN46" s="28"/>
      <c r="AT46" s="14">
        <v>2001</v>
      </c>
      <c r="AU46" s="14">
        <v>2.8</v>
      </c>
      <c r="AV46" s="41">
        <f t="shared" si="9"/>
        <v>1825.2195767116607</v>
      </c>
      <c r="AX46" s="38">
        <f t="shared" si="4"/>
        <v>1</v>
      </c>
      <c r="AZ46" s="39">
        <f t="shared" si="5"/>
        <v>1</v>
      </c>
      <c r="BA46" s="15" t="str">
        <f t="shared" si="6"/>
        <v/>
      </c>
      <c r="BB46" s="40" t="str">
        <f t="shared" si="7"/>
        <v/>
      </c>
    </row>
    <row r="47" spans="1:54" ht="15" customHeight="1" x14ac:dyDescent="0.2">
      <c r="A47" s="74">
        <v>34</v>
      </c>
      <c r="B47" s="75">
        <v>4</v>
      </c>
      <c r="C47" s="76" t="s">
        <v>214</v>
      </c>
      <c r="D47" s="75" t="s">
        <v>164</v>
      </c>
      <c r="E47" s="77">
        <v>48</v>
      </c>
      <c r="F47" s="77">
        <v>1987</v>
      </c>
      <c r="G47" s="77">
        <f>IF(F47&gt;0,VLOOKUP(D47,Table1[],2,FALSE),"")</f>
        <v>100</v>
      </c>
      <c r="H47" s="78">
        <f t="shared" si="16"/>
        <v>64</v>
      </c>
      <c r="I47" s="104">
        <v>5</v>
      </c>
      <c r="J47" s="75">
        <v>5</v>
      </c>
      <c r="K47" s="105" t="s">
        <v>124</v>
      </c>
      <c r="L47" s="105" t="s">
        <v>109</v>
      </c>
      <c r="M47" s="106">
        <v>5</v>
      </c>
      <c r="N47" s="104">
        <v>7</v>
      </c>
      <c r="O47" s="75">
        <v>9</v>
      </c>
      <c r="P47" s="105" t="s">
        <v>119</v>
      </c>
      <c r="Q47" s="105" t="s">
        <v>113</v>
      </c>
      <c r="R47" s="121">
        <v>5</v>
      </c>
      <c r="S47" s="125">
        <f>'Manhole Quick Ratings'!H6</f>
        <v>1</v>
      </c>
      <c r="T47" s="77">
        <f>'Manhole Quick Ratings'!I6</f>
        <v>5</v>
      </c>
      <c r="U47" s="77">
        <f>'Manhole Quick Ratings'!J6</f>
        <v>0</v>
      </c>
      <c r="V47" s="78">
        <f>'Manhole Quick Ratings'!K6</f>
        <v>0</v>
      </c>
      <c r="W47" s="125">
        <f>'Manhole Quick Ratings'!M6</f>
        <v>3</v>
      </c>
      <c r="X47" s="77">
        <f>'Manhole Quick Ratings'!N6</f>
        <v>1</v>
      </c>
      <c r="Y47" s="77">
        <f>'Manhole Quick Ratings'!O6</f>
        <v>1</v>
      </c>
      <c r="Z47" s="78">
        <f>'Manhole Quick Ratings'!P6</f>
        <v>6</v>
      </c>
      <c r="AA47" s="125">
        <f>'Manhole Quick Ratings'!R6</f>
        <v>3</v>
      </c>
      <c r="AB47" s="77">
        <f>'Manhole Quick Ratings'!S6</f>
        <v>1</v>
      </c>
      <c r="AC47" s="77">
        <f>'Manhole Quick Ratings'!T6</f>
        <v>1</v>
      </c>
      <c r="AD47" s="78" t="str">
        <f>'Manhole Quick Ratings'!U6</f>
        <v>A</v>
      </c>
      <c r="AE47" s="125" t="str">
        <f t="shared" si="14"/>
        <v>31</v>
      </c>
      <c r="AF47" s="127">
        <f>IF(AE47&gt;0,AE47/10/$AP$11,1)</f>
        <v>2.5833333333333335</v>
      </c>
      <c r="AG47" s="77">
        <v>1</v>
      </c>
      <c r="AH47" s="128">
        <f t="shared" si="15"/>
        <v>2.5833333333333335</v>
      </c>
      <c r="AI47" s="69"/>
      <c r="AJ47" s="33">
        <f>IF(F47&gt;0,VLOOKUP(F47,Table2[],3,FALSE),"")</f>
        <v>1170.6005822726866</v>
      </c>
      <c r="AK47" s="34">
        <f t="shared" si="17"/>
        <v>3102.9088464985639</v>
      </c>
      <c r="AL47" s="35">
        <f t="shared" si="18"/>
        <v>1985.861661759081</v>
      </c>
      <c r="AM47" s="36">
        <f t="shared" si="8"/>
        <v>20575.547425804052</v>
      </c>
      <c r="AN47" s="28"/>
      <c r="AT47" s="14">
        <v>2002</v>
      </c>
      <c r="AU47" s="14">
        <v>1.6</v>
      </c>
      <c r="AV47" s="41">
        <f t="shared" si="9"/>
        <v>1854.4230899390473</v>
      </c>
      <c r="AX47" s="38">
        <f t="shared" si="4"/>
        <v>1</v>
      </c>
      <c r="AZ47" s="39">
        <f t="shared" si="5"/>
        <v>1</v>
      </c>
      <c r="BA47" s="15" t="str">
        <f t="shared" si="6"/>
        <v/>
      </c>
      <c r="BB47" s="40" t="str">
        <f t="shared" si="7"/>
        <v/>
      </c>
    </row>
    <row r="48" spans="1:54" ht="15" customHeight="1" x14ac:dyDescent="0.2">
      <c r="A48" s="74">
        <v>35</v>
      </c>
      <c r="B48" s="75">
        <v>3</v>
      </c>
      <c r="C48" s="76" t="s">
        <v>105</v>
      </c>
      <c r="D48" s="75" t="s">
        <v>164</v>
      </c>
      <c r="E48" s="77">
        <v>48</v>
      </c>
      <c r="F48" s="77">
        <v>1987</v>
      </c>
      <c r="G48" s="77">
        <f>IF(F48&gt;0,VLOOKUP(D48,Table1[],2,FALSE),"")</f>
        <v>100</v>
      </c>
      <c r="H48" s="78">
        <f t="shared" si="16"/>
        <v>64</v>
      </c>
      <c r="I48" s="104">
        <v>4</v>
      </c>
      <c r="J48" s="75">
        <v>6</v>
      </c>
      <c r="K48" s="105" t="s">
        <v>144</v>
      </c>
      <c r="L48" s="105" t="s">
        <v>142</v>
      </c>
      <c r="M48" s="106">
        <v>0</v>
      </c>
      <c r="N48" s="104">
        <v>8</v>
      </c>
      <c r="O48" s="75">
        <v>8</v>
      </c>
      <c r="P48" s="105" t="s">
        <v>118</v>
      </c>
      <c r="Q48" s="105" t="s">
        <v>109</v>
      </c>
      <c r="R48" s="121">
        <v>5</v>
      </c>
      <c r="S48" s="125">
        <f>'Manhole Quick Ratings'!H5</f>
        <v>3</v>
      </c>
      <c r="T48" s="77">
        <f>'Manhole Quick Ratings'!I5</f>
        <v>1</v>
      </c>
      <c r="U48" s="77">
        <f>'Manhole Quick Ratings'!J5</f>
        <v>1</v>
      </c>
      <c r="V48" s="78">
        <f>'Manhole Quick Ratings'!K5</f>
        <v>3</v>
      </c>
      <c r="W48" s="125">
        <f>'Manhole Quick Ratings'!M5</f>
        <v>1</v>
      </c>
      <c r="X48" s="77">
        <f>'Manhole Quick Ratings'!N5</f>
        <v>8</v>
      </c>
      <c r="Y48" s="77">
        <f>'Manhole Quick Ratings'!O5</f>
        <v>0</v>
      </c>
      <c r="Z48" s="78">
        <f>'Manhole Quick Ratings'!P5</f>
        <v>0</v>
      </c>
      <c r="AA48" s="125">
        <f>'Manhole Quick Ratings'!R5</f>
        <v>3</v>
      </c>
      <c r="AB48" s="77">
        <f>'Manhole Quick Ratings'!S5</f>
        <v>1</v>
      </c>
      <c r="AC48" s="77">
        <f>'Manhole Quick Ratings'!T5</f>
        <v>1</v>
      </c>
      <c r="AD48" s="78" t="str">
        <f>'Manhole Quick Ratings'!U5</f>
        <v>A</v>
      </c>
      <c r="AE48" s="125" t="str">
        <f t="shared" si="14"/>
        <v>31</v>
      </c>
      <c r="AF48" s="127">
        <f>IF(AE48&gt;0,AE48/10/$AP$11,1)</f>
        <v>2.5833333333333335</v>
      </c>
      <c r="AG48" s="77">
        <v>1</v>
      </c>
      <c r="AH48" s="128">
        <f t="shared" si="15"/>
        <v>2.5833333333333335</v>
      </c>
      <c r="AI48" s="69"/>
      <c r="AJ48" s="33">
        <f>IF(F48&gt;0,VLOOKUP(F48,Table2[],3,FALSE),"")</f>
        <v>1170.6005822726866</v>
      </c>
      <c r="AK48" s="34">
        <f t="shared" si="17"/>
        <v>3102.9088464985639</v>
      </c>
      <c r="AL48" s="35">
        <f t="shared" si="18"/>
        <v>1985.861661759081</v>
      </c>
      <c r="AM48" s="36">
        <f t="shared" si="8"/>
        <v>20575.547425804052</v>
      </c>
      <c r="AN48" s="28"/>
      <c r="AT48" s="14">
        <v>2003</v>
      </c>
      <c r="AU48" s="14">
        <v>2.2999999999999998</v>
      </c>
      <c r="AV48" s="41">
        <f t="shared" si="9"/>
        <v>1897.0748210076451</v>
      </c>
      <c r="AX48" s="38">
        <f t="shared" si="4"/>
        <v>1</v>
      </c>
      <c r="AZ48" s="39">
        <f t="shared" si="5"/>
        <v>1</v>
      </c>
      <c r="BA48" s="15" t="str">
        <f t="shared" si="6"/>
        <v/>
      </c>
      <c r="BB48" s="40" t="str">
        <f t="shared" si="7"/>
        <v/>
      </c>
    </row>
    <row r="49" spans="1:54" ht="15" customHeight="1" x14ac:dyDescent="0.2">
      <c r="A49" s="74">
        <v>36</v>
      </c>
      <c r="B49" s="75">
        <v>2</v>
      </c>
      <c r="C49" s="76" t="s">
        <v>209</v>
      </c>
      <c r="D49" s="75" t="s">
        <v>164</v>
      </c>
      <c r="E49" s="77">
        <v>48</v>
      </c>
      <c r="F49" s="77">
        <v>1987</v>
      </c>
      <c r="G49" s="77">
        <f>IF(F49&gt;0,VLOOKUP(D49,Table1[],2,FALSE),"")</f>
        <v>100</v>
      </c>
      <c r="H49" s="78">
        <f t="shared" si="16"/>
        <v>64</v>
      </c>
      <c r="I49" s="104">
        <v>4</v>
      </c>
      <c r="J49" s="75">
        <v>4</v>
      </c>
      <c r="K49" s="105" t="s">
        <v>134</v>
      </c>
      <c r="L49" s="105" t="s">
        <v>109</v>
      </c>
      <c r="M49" s="106">
        <v>0</v>
      </c>
      <c r="N49" s="104">
        <v>7</v>
      </c>
      <c r="O49" s="75">
        <v>7</v>
      </c>
      <c r="P49" s="105" t="s">
        <v>120</v>
      </c>
      <c r="Q49" s="105" t="s">
        <v>109</v>
      </c>
      <c r="R49" s="121">
        <v>5</v>
      </c>
      <c r="S49" s="125">
        <f>'Manhole Quick Ratings'!H4</f>
        <v>1</v>
      </c>
      <c r="T49" s="77">
        <f>'Manhole Quick Ratings'!I4</f>
        <v>4</v>
      </c>
      <c r="U49" s="77">
        <f>'Manhole Quick Ratings'!J4</f>
        <v>0</v>
      </c>
      <c r="V49" s="78">
        <f>'Manhole Quick Ratings'!K4</f>
        <v>0</v>
      </c>
      <c r="W49" s="125">
        <f>'Manhole Quick Ratings'!M4</f>
        <v>1</v>
      </c>
      <c r="X49" s="77">
        <f>'Manhole Quick Ratings'!N4</f>
        <v>7</v>
      </c>
      <c r="Y49" s="77">
        <f>'Manhole Quick Ratings'!O4</f>
        <v>0</v>
      </c>
      <c r="Z49" s="78">
        <f>'Manhole Quick Ratings'!P4</f>
        <v>0</v>
      </c>
      <c r="AA49" s="125">
        <f>'Manhole Quick Ratings'!R4</f>
        <v>1</v>
      </c>
      <c r="AB49" s="77">
        <f>'Manhole Quick Ratings'!S4</f>
        <v>7</v>
      </c>
      <c r="AC49" s="77">
        <f>'Manhole Quick Ratings'!T4</f>
        <v>0</v>
      </c>
      <c r="AD49" s="78">
        <f>'Manhole Quick Ratings'!U4</f>
        <v>0</v>
      </c>
      <c r="AE49" s="125" t="str">
        <f t="shared" si="14"/>
        <v>17</v>
      </c>
      <c r="AF49" s="127">
        <f>IF(AE49&gt;0,AE49/10/$AP$11,1)</f>
        <v>1.4166666666666667</v>
      </c>
      <c r="AG49" s="77">
        <v>1</v>
      </c>
      <c r="AH49" s="128">
        <f t="shared" si="15"/>
        <v>1.4166666666666667</v>
      </c>
      <c r="AI49" s="69"/>
      <c r="AJ49" s="33">
        <f>IF(F49&gt;0,VLOOKUP(F49,Table2[],3,FALSE),"")</f>
        <v>1170.6005822726866</v>
      </c>
      <c r="AK49" s="34">
        <f t="shared" si="17"/>
        <v>3102.9088464985639</v>
      </c>
      <c r="AL49" s="35">
        <f t="shared" si="18"/>
        <v>1985.861661759081</v>
      </c>
      <c r="AM49" s="36">
        <f t="shared" si="8"/>
        <v>20575.547425804052</v>
      </c>
      <c r="AN49" s="28"/>
      <c r="AT49" s="14">
        <v>2004</v>
      </c>
      <c r="AU49" s="14">
        <v>2.7</v>
      </c>
      <c r="AV49" s="41">
        <f>AV48*(1+(AU49/100)^1)</f>
        <v>1948.2958411748514</v>
      </c>
      <c r="AX49" s="38">
        <f t="shared" si="4"/>
        <v>1</v>
      </c>
      <c r="AZ49" s="39">
        <f t="shared" si="5"/>
        <v>1</v>
      </c>
      <c r="BA49" s="15" t="str">
        <f t="shared" si="6"/>
        <v/>
      </c>
      <c r="BB49" s="40" t="str">
        <f t="shared" si="7"/>
        <v/>
      </c>
    </row>
    <row r="50" spans="1:54" ht="15" customHeight="1" x14ac:dyDescent="0.2">
      <c r="A50" s="74">
        <v>37</v>
      </c>
      <c r="B50" s="75">
        <v>26</v>
      </c>
      <c r="C50" s="76" t="s">
        <v>215</v>
      </c>
      <c r="D50" s="75" t="s">
        <v>164</v>
      </c>
      <c r="E50" s="77">
        <v>48</v>
      </c>
      <c r="F50" s="77">
        <v>1970</v>
      </c>
      <c r="G50" s="77">
        <f>IF(F50&gt;0,VLOOKUP(D50,Table1[],2,FALSE),"")</f>
        <v>100</v>
      </c>
      <c r="H50" s="78">
        <f t="shared" si="16"/>
        <v>47</v>
      </c>
      <c r="I50" s="104">
        <v>4</v>
      </c>
      <c r="J50" s="75">
        <v>4</v>
      </c>
      <c r="K50" s="105" t="s">
        <v>108</v>
      </c>
      <c r="L50" s="105" t="s">
        <v>109</v>
      </c>
      <c r="M50" s="106">
        <v>0</v>
      </c>
      <c r="N50" s="104">
        <v>5</v>
      </c>
      <c r="O50" s="75">
        <v>5</v>
      </c>
      <c r="P50" s="105" t="s">
        <v>108</v>
      </c>
      <c r="Q50" s="105" t="s">
        <v>109</v>
      </c>
      <c r="R50" s="121">
        <v>0</v>
      </c>
      <c r="S50" s="125">
        <f>'Manhole Quick Ratings'!H28</f>
        <v>1</v>
      </c>
      <c r="T50" s="77">
        <f>'Manhole Quick Ratings'!I28</f>
        <v>4</v>
      </c>
      <c r="U50" s="77">
        <f>'Manhole Quick Ratings'!J28</f>
        <v>0</v>
      </c>
      <c r="V50" s="78">
        <f>'Manhole Quick Ratings'!K28</f>
        <v>0</v>
      </c>
      <c r="W50" s="125">
        <f>'Manhole Quick Ratings'!M28</f>
        <v>1</v>
      </c>
      <c r="X50" s="77">
        <f>'Manhole Quick Ratings'!N28</f>
        <v>5</v>
      </c>
      <c r="Y50" s="77">
        <f>'Manhole Quick Ratings'!O28</f>
        <v>0</v>
      </c>
      <c r="Z50" s="78">
        <f>'Manhole Quick Ratings'!P28</f>
        <v>0</v>
      </c>
      <c r="AA50" s="125">
        <f>'Manhole Quick Ratings'!R28</f>
        <v>1</v>
      </c>
      <c r="AB50" s="77">
        <f>'Manhole Quick Ratings'!S28</f>
        <v>9</v>
      </c>
      <c r="AC50" s="77">
        <f>'Manhole Quick Ratings'!T28</f>
        <v>0</v>
      </c>
      <c r="AD50" s="78">
        <f>'Manhole Quick Ratings'!U28</f>
        <v>0</v>
      </c>
      <c r="AE50" s="125" t="str">
        <f t="shared" si="14"/>
        <v>19</v>
      </c>
      <c r="AF50" s="127">
        <f>IF(AE50&gt;0,AE50/10/$AP$11,1)</f>
        <v>1.5833333333333333</v>
      </c>
      <c r="AG50" s="77">
        <v>1</v>
      </c>
      <c r="AH50" s="128">
        <f t="shared" si="15"/>
        <v>1.5833333333333333</v>
      </c>
      <c r="AI50" s="69"/>
      <c r="AJ50" s="33">
        <f>IF(F50&gt;0,VLOOKUP(F50,Table2[],3,FALSE),"")</f>
        <v>400</v>
      </c>
      <c r="AK50" s="34">
        <f t="shared" si="17"/>
        <v>3102.9088464985639</v>
      </c>
      <c r="AL50" s="35">
        <f t="shared" si="18"/>
        <v>1458.3671578543249</v>
      </c>
      <c r="AM50" s="36">
        <f t="shared" si="8"/>
        <v>12448.544574870502</v>
      </c>
      <c r="AN50" s="28"/>
      <c r="AT50" s="14">
        <v>2005</v>
      </c>
      <c r="AU50" s="14">
        <v>3.4</v>
      </c>
      <c r="AV50" s="41">
        <f t="shared" si="9"/>
        <v>2014.5378997747964</v>
      </c>
      <c r="AX50" s="38">
        <f t="shared" si="4"/>
        <v>1</v>
      </c>
      <c r="AZ50" s="39">
        <f t="shared" si="5"/>
        <v>1</v>
      </c>
      <c r="BA50" s="15" t="str">
        <f t="shared" si="6"/>
        <v/>
      </c>
      <c r="BB50" s="40" t="str">
        <f t="shared" si="7"/>
        <v/>
      </c>
    </row>
    <row r="51" spans="1:54" ht="15" customHeight="1" x14ac:dyDescent="0.2">
      <c r="A51" s="89">
        <v>38</v>
      </c>
      <c r="B51" s="75">
        <v>18</v>
      </c>
      <c r="C51" s="76" t="s">
        <v>105</v>
      </c>
      <c r="D51" s="75" t="s">
        <v>164</v>
      </c>
      <c r="E51" s="77">
        <v>48</v>
      </c>
      <c r="F51" s="77">
        <v>1970</v>
      </c>
      <c r="G51" s="77">
        <f>IF(F51&gt;0,VLOOKUP(D51,Table1[],2,FALSE),"")</f>
        <v>100</v>
      </c>
      <c r="H51" s="78">
        <f t="shared" si="16"/>
        <v>47</v>
      </c>
      <c r="I51" s="104">
        <v>7</v>
      </c>
      <c r="J51" s="75">
        <v>7</v>
      </c>
      <c r="K51" s="105" t="s">
        <v>113</v>
      </c>
      <c r="L51" s="105" t="s">
        <v>109</v>
      </c>
      <c r="M51" s="106">
        <v>5</v>
      </c>
      <c r="N51" s="104">
        <v>7</v>
      </c>
      <c r="O51" s="75">
        <v>7</v>
      </c>
      <c r="P51" s="105" t="s">
        <v>113</v>
      </c>
      <c r="Q51" s="105" t="s">
        <v>109</v>
      </c>
      <c r="R51" s="121">
        <v>5</v>
      </c>
      <c r="S51" s="125">
        <f>'Manhole Quick Ratings'!H20</f>
        <v>1</v>
      </c>
      <c r="T51" s="77">
        <f>'Manhole Quick Ratings'!I20</f>
        <v>7</v>
      </c>
      <c r="U51" s="77">
        <f>'Manhole Quick Ratings'!J20</f>
        <v>0</v>
      </c>
      <c r="V51" s="78">
        <f>'Manhole Quick Ratings'!K20</f>
        <v>0</v>
      </c>
      <c r="W51" s="125">
        <f>'Manhole Quick Ratings'!M20</f>
        <v>1</v>
      </c>
      <c r="X51" s="77">
        <f>'Manhole Quick Ratings'!N20</f>
        <v>7</v>
      </c>
      <c r="Y51" s="77">
        <f>'Manhole Quick Ratings'!O20</f>
        <v>0</v>
      </c>
      <c r="Z51" s="78">
        <f>'Manhole Quick Ratings'!P20</f>
        <v>0</v>
      </c>
      <c r="AA51" s="125">
        <f>'Manhole Quick Ratings'!R20</f>
        <v>1</v>
      </c>
      <c r="AB51" s="77" t="str">
        <f>'Manhole Quick Ratings'!S20</f>
        <v>A</v>
      </c>
      <c r="AC51" s="77">
        <f>'Manhole Quick Ratings'!T20</f>
        <v>0</v>
      </c>
      <c r="AD51" s="78">
        <f>'Manhole Quick Ratings'!U20</f>
        <v>0</v>
      </c>
      <c r="AE51" s="125" t="str">
        <f>_xlfn.CONCAT(AA51,AB51)</f>
        <v>1A</v>
      </c>
      <c r="AF51" s="127">
        <f>(10/10/$AP$11)+1</f>
        <v>1.8333333333333335</v>
      </c>
      <c r="AG51" s="77">
        <v>1</v>
      </c>
      <c r="AH51" s="128">
        <f t="shared" si="15"/>
        <v>1.8333333333333335</v>
      </c>
      <c r="AI51" s="69"/>
      <c r="AJ51" s="33">
        <f>IF(F51&gt;0,VLOOKUP(F51,Table2[],3,FALSE),"")</f>
        <v>400</v>
      </c>
      <c r="AK51" s="34">
        <f t="shared" si="17"/>
        <v>3102.9088464985639</v>
      </c>
      <c r="AL51" s="35">
        <f>IF(F51&gt;0,(H51/G51)*AK51,"")</f>
        <v>1458.3671578543249</v>
      </c>
      <c r="AM51" s="36">
        <f t="shared" si="8"/>
        <v>12448.544574870502</v>
      </c>
      <c r="AN51" s="28"/>
      <c r="AT51" s="14">
        <v>2006</v>
      </c>
      <c r="AU51" s="14">
        <v>3.2</v>
      </c>
      <c r="AV51" s="41">
        <f t="shared" si="9"/>
        <v>2079.0031125675901</v>
      </c>
      <c r="AX51" s="38">
        <f t="shared" ref="AX51:AX54" si="19">IF(F51&gt;0,1,"")</f>
        <v>1</v>
      </c>
      <c r="AZ51" s="39">
        <f t="shared" ref="AZ51:AZ54" si="20">IF(AH51&lt;=8,1,"")</f>
        <v>1</v>
      </c>
      <c r="BA51" s="15" t="str">
        <f t="shared" ref="BA51:BA54" si="21">IF(AZ51=1,"",1)</f>
        <v/>
      </c>
      <c r="BB51" s="40" t="str">
        <f t="shared" ref="BB51:BB54" si="22">IF(AH51&gt;16,1,"")</f>
        <v/>
      </c>
    </row>
    <row r="52" spans="1:54" ht="15" customHeight="1" x14ac:dyDescent="0.2">
      <c r="A52" s="74">
        <v>39</v>
      </c>
      <c r="B52" s="75">
        <v>22</v>
      </c>
      <c r="C52" s="76" t="s">
        <v>207</v>
      </c>
      <c r="D52" s="75" t="s">
        <v>164</v>
      </c>
      <c r="E52" s="77">
        <v>48</v>
      </c>
      <c r="F52" s="77">
        <v>1970</v>
      </c>
      <c r="G52" s="77">
        <f>IF(F52&gt;0,VLOOKUP(D52,Table1[],2,FALSE),"")</f>
        <v>100</v>
      </c>
      <c r="H52" s="78">
        <f t="shared" si="16"/>
        <v>47</v>
      </c>
      <c r="I52" s="104">
        <v>4</v>
      </c>
      <c r="J52" s="75">
        <v>4</v>
      </c>
      <c r="K52" s="105" t="s">
        <v>108</v>
      </c>
      <c r="L52" s="105" t="s">
        <v>109</v>
      </c>
      <c r="M52" s="106">
        <v>0</v>
      </c>
      <c r="N52" s="104">
        <v>6</v>
      </c>
      <c r="O52" s="75">
        <v>6</v>
      </c>
      <c r="P52" s="105" t="s">
        <v>108</v>
      </c>
      <c r="Q52" s="105" t="s">
        <v>109</v>
      </c>
      <c r="R52" s="121">
        <v>0</v>
      </c>
      <c r="S52" s="125">
        <f>'Manhole Quick Ratings'!H24</f>
        <v>1</v>
      </c>
      <c r="T52" s="77">
        <f>'Manhole Quick Ratings'!I24</f>
        <v>4</v>
      </c>
      <c r="U52" s="77">
        <f>'Manhole Quick Ratings'!J24</f>
        <v>0</v>
      </c>
      <c r="V52" s="78">
        <f>'Manhole Quick Ratings'!K24</f>
        <v>0</v>
      </c>
      <c r="W52" s="125">
        <f>'Manhole Quick Ratings'!M24</f>
        <v>1</v>
      </c>
      <c r="X52" s="77">
        <f>'Manhole Quick Ratings'!N24</f>
        <v>6</v>
      </c>
      <c r="Y52" s="77">
        <f>'Manhole Quick Ratings'!O24</f>
        <v>0</v>
      </c>
      <c r="Z52" s="78">
        <f>'Manhole Quick Ratings'!P24</f>
        <v>0</v>
      </c>
      <c r="AA52" s="125">
        <f>'Manhole Quick Ratings'!R24</f>
        <v>1</v>
      </c>
      <c r="AB52" s="77" t="str">
        <f>'Manhole Quick Ratings'!S24</f>
        <v>A</v>
      </c>
      <c r="AC52" s="77">
        <f>'Manhole Quick Ratings'!T24</f>
        <v>0</v>
      </c>
      <c r="AD52" s="78">
        <f>'Manhole Quick Ratings'!U24</f>
        <v>0</v>
      </c>
      <c r="AE52" s="125" t="str">
        <f>_xlfn.CONCAT(AA52,AB52)</f>
        <v>1A</v>
      </c>
      <c r="AF52" s="127">
        <f>(10/10/$AP$11)+1</f>
        <v>1.8333333333333335</v>
      </c>
      <c r="AG52" s="77">
        <v>1</v>
      </c>
      <c r="AH52" s="128">
        <f t="shared" si="15"/>
        <v>1.8333333333333335</v>
      </c>
      <c r="AI52" s="69"/>
      <c r="AJ52" s="33">
        <f>IF(F52&gt;0,VLOOKUP(F52,Table2[],3,FALSE),"")</f>
        <v>400</v>
      </c>
      <c r="AK52" s="34">
        <f t="shared" si="17"/>
        <v>3102.9088464985639</v>
      </c>
      <c r="AL52" s="35">
        <f t="shared" si="18"/>
        <v>1458.3671578543249</v>
      </c>
      <c r="AM52" s="36">
        <f t="shared" si="8"/>
        <v>12448.544574870502</v>
      </c>
      <c r="AN52" s="28"/>
      <c r="AT52" s="14">
        <v>2007</v>
      </c>
      <c r="AU52" s="14">
        <v>2.8</v>
      </c>
      <c r="AV52" s="41">
        <f t="shared" si="9"/>
        <v>2137.2151997194828</v>
      </c>
      <c r="AX52" s="38">
        <f t="shared" si="19"/>
        <v>1</v>
      </c>
      <c r="AZ52" s="39">
        <f t="shared" si="20"/>
        <v>1</v>
      </c>
      <c r="BA52" s="15" t="str">
        <f t="shared" si="21"/>
        <v/>
      </c>
      <c r="BB52" s="40" t="str">
        <f t="shared" si="22"/>
        <v/>
      </c>
    </row>
    <row r="53" spans="1:54" ht="15" customHeight="1" x14ac:dyDescent="0.2">
      <c r="A53" s="74">
        <v>40</v>
      </c>
      <c r="B53" s="75">
        <v>19</v>
      </c>
      <c r="C53" s="76" t="s">
        <v>207</v>
      </c>
      <c r="D53" s="75" t="s">
        <v>164</v>
      </c>
      <c r="E53" s="77">
        <v>48</v>
      </c>
      <c r="F53" s="77">
        <v>1970</v>
      </c>
      <c r="G53" s="77">
        <f>IF(F53&gt;0,VLOOKUP(D53,Table1[],2,FALSE),"")</f>
        <v>100</v>
      </c>
      <c r="H53" s="78">
        <f t="shared" si="16"/>
        <v>47</v>
      </c>
      <c r="I53" s="104">
        <v>4</v>
      </c>
      <c r="J53" s="75">
        <v>4</v>
      </c>
      <c r="K53" s="105" t="s">
        <v>108</v>
      </c>
      <c r="L53" s="105" t="s">
        <v>109</v>
      </c>
      <c r="M53" s="106">
        <v>0</v>
      </c>
      <c r="N53" s="104">
        <v>8</v>
      </c>
      <c r="O53" s="75">
        <v>8</v>
      </c>
      <c r="P53" s="105" t="s">
        <v>108</v>
      </c>
      <c r="Q53" s="105" t="s">
        <v>109</v>
      </c>
      <c r="R53" s="121">
        <v>0</v>
      </c>
      <c r="S53" s="125">
        <f>'Manhole Quick Ratings'!H21</f>
        <v>1</v>
      </c>
      <c r="T53" s="77">
        <f>'Manhole Quick Ratings'!I21</f>
        <v>4</v>
      </c>
      <c r="U53" s="77">
        <f>'Manhole Quick Ratings'!J21</f>
        <v>0</v>
      </c>
      <c r="V53" s="78">
        <f>'Manhole Quick Ratings'!K21</f>
        <v>0</v>
      </c>
      <c r="W53" s="125">
        <f>'Manhole Quick Ratings'!M21</f>
        <v>1</v>
      </c>
      <c r="X53" s="77">
        <f>'Manhole Quick Ratings'!N21</f>
        <v>8</v>
      </c>
      <c r="Y53" s="77">
        <f>'Manhole Quick Ratings'!O21</f>
        <v>0</v>
      </c>
      <c r="Z53" s="78">
        <f>'Manhole Quick Ratings'!P21</f>
        <v>0</v>
      </c>
      <c r="AA53" s="125">
        <f>'Manhole Quick Ratings'!R21</f>
        <v>1</v>
      </c>
      <c r="AB53" s="77" t="str">
        <f>'Manhole Quick Ratings'!S21</f>
        <v>A</v>
      </c>
      <c r="AC53" s="77">
        <f>'Manhole Quick Ratings'!T21</f>
        <v>0</v>
      </c>
      <c r="AD53" s="78">
        <f>'Manhole Quick Ratings'!U21</f>
        <v>0</v>
      </c>
      <c r="AE53" s="125" t="str">
        <f>_xlfn.CONCAT(AA53,AB53)</f>
        <v>1A</v>
      </c>
      <c r="AF53" s="127">
        <f>(10/10/$AP$11)+1</f>
        <v>1.8333333333333335</v>
      </c>
      <c r="AG53" s="77">
        <v>3</v>
      </c>
      <c r="AH53" s="128">
        <f t="shared" si="15"/>
        <v>5.5</v>
      </c>
      <c r="AI53" s="69"/>
      <c r="AJ53" s="33">
        <f>IF(F53&gt;0,VLOOKUP(F53,Table2[],3,FALSE),"")</f>
        <v>400</v>
      </c>
      <c r="AK53" s="34">
        <f t="shared" si="17"/>
        <v>3102.9088464985639</v>
      </c>
      <c r="AL53" s="35">
        <f t="shared" si="18"/>
        <v>1458.3671578543249</v>
      </c>
      <c r="AM53" s="36">
        <f t="shared" si="8"/>
        <v>12448.544574870502</v>
      </c>
      <c r="AN53" s="28"/>
      <c r="AT53" s="14">
        <v>2008</v>
      </c>
      <c r="AU53" s="14">
        <v>3.8</v>
      </c>
      <c r="AV53" s="41">
        <f t="shared" si="9"/>
        <v>2218.4293773088234</v>
      </c>
      <c r="AX53" s="38">
        <f t="shared" si="19"/>
        <v>1</v>
      </c>
      <c r="AZ53" s="39">
        <f t="shared" si="20"/>
        <v>1</v>
      </c>
      <c r="BA53" s="15" t="str">
        <f t="shared" si="21"/>
        <v/>
      </c>
      <c r="BB53" s="40" t="str">
        <f t="shared" si="22"/>
        <v/>
      </c>
    </row>
    <row r="54" spans="1:54" ht="15" customHeight="1" x14ac:dyDescent="0.2">
      <c r="A54" s="89">
        <v>41</v>
      </c>
      <c r="B54" s="75">
        <v>20</v>
      </c>
      <c r="C54" s="76" t="s">
        <v>207</v>
      </c>
      <c r="D54" s="75" t="s">
        <v>164</v>
      </c>
      <c r="E54" s="77">
        <v>48</v>
      </c>
      <c r="F54" s="77">
        <v>1970</v>
      </c>
      <c r="G54" s="77">
        <f>IF(F54&gt;0,VLOOKUP(D54,Table1[],2,FALSE),"")</f>
        <v>100</v>
      </c>
      <c r="H54" s="78">
        <f t="shared" si="16"/>
        <v>47</v>
      </c>
      <c r="I54" s="104">
        <v>4</v>
      </c>
      <c r="J54" s="75">
        <v>4</v>
      </c>
      <c r="K54" s="105" t="s">
        <v>108</v>
      </c>
      <c r="L54" s="105" t="s">
        <v>109</v>
      </c>
      <c r="M54" s="106">
        <v>0</v>
      </c>
      <c r="N54" s="104">
        <v>4</v>
      </c>
      <c r="O54" s="75">
        <v>4</v>
      </c>
      <c r="P54" s="105" t="s">
        <v>108</v>
      </c>
      <c r="Q54" s="105" t="s">
        <v>109</v>
      </c>
      <c r="R54" s="121">
        <v>0</v>
      </c>
      <c r="S54" s="125">
        <f>'Manhole Quick Ratings'!H22</f>
        <v>1</v>
      </c>
      <c r="T54" s="77">
        <f>'Manhole Quick Ratings'!I22</f>
        <v>4</v>
      </c>
      <c r="U54" s="77">
        <f>'Manhole Quick Ratings'!J22</f>
        <v>0</v>
      </c>
      <c r="V54" s="78">
        <f>'Manhole Quick Ratings'!K22</f>
        <v>0</v>
      </c>
      <c r="W54" s="125">
        <f>'Manhole Quick Ratings'!M22</f>
        <v>1</v>
      </c>
      <c r="X54" s="77">
        <f>'Manhole Quick Ratings'!N22</f>
        <v>4</v>
      </c>
      <c r="Y54" s="77">
        <f>'Manhole Quick Ratings'!O22</f>
        <v>0</v>
      </c>
      <c r="Z54" s="78">
        <f>'Manhole Quick Ratings'!P22</f>
        <v>0</v>
      </c>
      <c r="AA54" s="125">
        <f>'Manhole Quick Ratings'!R22</f>
        <v>1</v>
      </c>
      <c r="AB54" s="77">
        <f>'Manhole Quick Ratings'!S22</f>
        <v>8</v>
      </c>
      <c r="AC54" s="77">
        <f>'Manhole Quick Ratings'!T22</f>
        <v>0</v>
      </c>
      <c r="AD54" s="78">
        <f>'Manhole Quick Ratings'!U22</f>
        <v>0</v>
      </c>
      <c r="AE54" s="125" t="str">
        <f t="shared" ref="AE54" si="23">_xlfn.CONCAT(AA54,AB54)</f>
        <v>18</v>
      </c>
      <c r="AF54" s="127">
        <f>IF(AE54&gt;0,AE54/10/$AP$11,1)</f>
        <v>1.5</v>
      </c>
      <c r="AG54" s="77">
        <v>2</v>
      </c>
      <c r="AH54" s="128">
        <f t="shared" si="15"/>
        <v>3</v>
      </c>
      <c r="AI54" s="69"/>
      <c r="AJ54" s="33">
        <f>IF(F54&gt;0,VLOOKUP(F54,Table2[],3,FALSE),"")</f>
        <v>400</v>
      </c>
      <c r="AK54" s="34">
        <f t="shared" si="17"/>
        <v>3102.9088464985639</v>
      </c>
      <c r="AL54" s="35">
        <f>IF(F54&gt;0,(H54/G54)*AK54,"")</f>
        <v>1458.3671578543249</v>
      </c>
      <c r="AM54" s="36">
        <f t="shared" si="8"/>
        <v>12448.544574870502</v>
      </c>
      <c r="AN54" s="28"/>
      <c r="AT54" s="14">
        <v>2009</v>
      </c>
      <c r="AU54" s="14">
        <v>-0.4</v>
      </c>
      <c r="AV54" s="41">
        <f t="shared" si="9"/>
        <v>2209.5556597995883</v>
      </c>
      <c r="AX54" s="38">
        <f t="shared" si="19"/>
        <v>1</v>
      </c>
      <c r="AZ54" s="39">
        <f t="shared" si="20"/>
        <v>1</v>
      </c>
      <c r="BA54" s="15" t="str">
        <f t="shared" si="21"/>
        <v/>
      </c>
      <c r="BB54" s="40" t="str">
        <f t="shared" si="22"/>
        <v/>
      </c>
    </row>
    <row r="55" spans="1:54" ht="15" customHeight="1" x14ac:dyDescent="0.2">
      <c r="A55" s="74">
        <v>42</v>
      </c>
      <c r="B55" s="75">
        <v>17</v>
      </c>
      <c r="C55" s="76" t="s">
        <v>207</v>
      </c>
      <c r="D55" s="75" t="s">
        <v>164</v>
      </c>
      <c r="E55" s="77">
        <v>48</v>
      </c>
      <c r="F55" s="77">
        <v>1970</v>
      </c>
      <c r="G55" s="77">
        <f>IF(F55&gt;0,VLOOKUP(D55,Table1[],2,FALSE),"")</f>
        <v>100</v>
      </c>
      <c r="H55" s="78">
        <f t="shared" si="16"/>
        <v>47</v>
      </c>
      <c r="I55" s="104">
        <v>4</v>
      </c>
      <c r="J55" s="75">
        <v>4</v>
      </c>
      <c r="K55" s="105" t="s">
        <v>108</v>
      </c>
      <c r="L55" s="105" t="s">
        <v>109</v>
      </c>
      <c r="M55" s="106">
        <v>0</v>
      </c>
      <c r="N55" s="104">
        <v>5</v>
      </c>
      <c r="O55" s="75">
        <v>5</v>
      </c>
      <c r="P55" s="105" t="s">
        <v>108</v>
      </c>
      <c r="Q55" s="105" t="s">
        <v>109</v>
      </c>
      <c r="R55" s="121">
        <v>0</v>
      </c>
      <c r="S55" s="125">
        <f>'Manhole Quick Ratings'!H19</f>
        <v>1</v>
      </c>
      <c r="T55" s="77">
        <f>'Manhole Quick Ratings'!I19</f>
        <v>4</v>
      </c>
      <c r="U55" s="77">
        <f>'Manhole Quick Ratings'!J19</f>
        <v>0</v>
      </c>
      <c r="V55" s="78">
        <f>'Manhole Quick Ratings'!K19</f>
        <v>0</v>
      </c>
      <c r="W55" s="125">
        <f>'Manhole Quick Ratings'!M19</f>
        <v>1</v>
      </c>
      <c r="X55" s="77">
        <f>'Manhole Quick Ratings'!N19</f>
        <v>5</v>
      </c>
      <c r="Y55" s="77">
        <f>'Manhole Quick Ratings'!O19</f>
        <v>0</v>
      </c>
      <c r="Z55" s="78">
        <f>'Manhole Quick Ratings'!P19</f>
        <v>0</v>
      </c>
      <c r="AA55" s="125">
        <f>'Manhole Quick Ratings'!R19</f>
        <v>1</v>
      </c>
      <c r="AB55" s="77">
        <f>'Manhole Quick Ratings'!S19</f>
        <v>9</v>
      </c>
      <c r="AC55" s="77">
        <f>'Manhole Quick Ratings'!T19</f>
        <v>0</v>
      </c>
      <c r="AD55" s="78">
        <f>'Manhole Quick Ratings'!U19</f>
        <v>0</v>
      </c>
      <c r="AE55" s="125" t="str">
        <f t="shared" ref="AE55:AE104" si="24">_xlfn.CONCAT(AA55,AB55)</f>
        <v>19</v>
      </c>
      <c r="AF55" s="127">
        <f>IF(AE55&gt;0,AE55/10/$AP$11,1)</f>
        <v>1.5833333333333333</v>
      </c>
      <c r="AG55" s="77">
        <v>2</v>
      </c>
      <c r="AH55" s="128">
        <f t="shared" si="15"/>
        <v>3.1666666666666665</v>
      </c>
      <c r="AI55" s="69"/>
      <c r="AJ55" s="33">
        <f>IF(F55&gt;0,VLOOKUP(F55,Table2[],3,FALSE),"")</f>
        <v>400</v>
      </c>
      <c r="AK55" s="34">
        <f t="shared" si="17"/>
        <v>3102.9088464985639</v>
      </c>
      <c r="AL55" s="35">
        <f t="shared" si="18"/>
        <v>1458.3671578543249</v>
      </c>
      <c r="AM55" s="36">
        <f t="shared" si="8"/>
        <v>12448.544574870502</v>
      </c>
      <c r="AN55" s="28"/>
      <c r="AT55" s="14">
        <v>2010</v>
      </c>
      <c r="AU55" s="14">
        <v>1.6</v>
      </c>
      <c r="AV55" s="41">
        <f t="shared" si="9"/>
        <v>2244.9085503563815</v>
      </c>
      <c r="AX55" s="38">
        <f t="shared" si="4"/>
        <v>1</v>
      </c>
      <c r="AZ55" s="39">
        <f t="shared" si="5"/>
        <v>1</v>
      </c>
      <c r="BA55" s="15" t="str">
        <f t="shared" si="6"/>
        <v/>
      </c>
      <c r="BB55" s="40" t="str">
        <f t="shared" si="7"/>
        <v/>
      </c>
    </row>
    <row r="56" spans="1:54" ht="15" customHeight="1" x14ac:dyDescent="0.2">
      <c r="A56" s="74">
        <v>43</v>
      </c>
      <c r="B56" s="75">
        <v>217</v>
      </c>
      <c r="C56" s="76" t="s">
        <v>100</v>
      </c>
      <c r="D56" s="75" t="s">
        <v>164</v>
      </c>
      <c r="E56" s="77">
        <v>48</v>
      </c>
      <c r="F56" s="77">
        <v>1970</v>
      </c>
      <c r="G56" s="77">
        <f>IF(F56&gt;0,VLOOKUP(D56,Table1[],2,FALSE),"")</f>
        <v>100</v>
      </c>
      <c r="H56" s="78">
        <f t="shared" si="16"/>
        <v>47</v>
      </c>
      <c r="I56" s="104">
        <v>4</v>
      </c>
      <c r="J56" s="75">
        <v>4</v>
      </c>
      <c r="K56" s="105" t="s">
        <v>108</v>
      </c>
      <c r="L56" s="105" t="s">
        <v>109</v>
      </c>
      <c r="M56" s="106">
        <v>0</v>
      </c>
      <c r="N56" s="104">
        <v>4</v>
      </c>
      <c r="O56" s="75">
        <v>4</v>
      </c>
      <c r="P56" s="105" t="s">
        <v>108</v>
      </c>
      <c r="Q56" s="105" t="s">
        <v>109</v>
      </c>
      <c r="R56" s="121">
        <v>0</v>
      </c>
      <c r="S56" s="125">
        <f>'Manhole Quick Ratings'!H219</f>
        <v>1</v>
      </c>
      <c r="T56" s="77">
        <f>'Manhole Quick Ratings'!I219</f>
        <v>4</v>
      </c>
      <c r="U56" s="77">
        <f>'Manhole Quick Ratings'!J219</f>
        <v>0</v>
      </c>
      <c r="V56" s="78">
        <f>'Manhole Quick Ratings'!K219</f>
        <v>0</v>
      </c>
      <c r="W56" s="125">
        <f>'Manhole Quick Ratings'!M219</f>
        <v>1</v>
      </c>
      <c r="X56" s="77">
        <f>'Manhole Quick Ratings'!N219</f>
        <v>4</v>
      </c>
      <c r="Y56" s="77">
        <f>'Manhole Quick Ratings'!O219</f>
        <v>0</v>
      </c>
      <c r="Z56" s="78">
        <f>'Manhole Quick Ratings'!P219</f>
        <v>0</v>
      </c>
      <c r="AA56" s="125">
        <f>'Manhole Quick Ratings'!R219</f>
        <v>1</v>
      </c>
      <c r="AB56" s="77">
        <f>'Manhole Quick Ratings'!S219</f>
        <v>8</v>
      </c>
      <c r="AC56" s="77">
        <f>'Manhole Quick Ratings'!T219</f>
        <v>0</v>
      </c>
      <c r="AD56" s="78">
        <f>'Manhole Quick Ratings'!U219</f>
        <v>0</v>
      </c>
      <c r="AE56" s="125" t="str">
        <f t="shared" si="24"/>
        <v>18</v>
      </c>
      <c r="AF56" s="127">
        <f>IF(AE56&gt;0,AE56/10/$AP$11,1)</f>
        <v>1.5</v>
      </c>
      <c r="AG56" s="77">
        <v>2</v>
      </c>
      <c r="AH56" s="128">
        <f t="shared" si="15"/>
        <v>3</v>
      </c>
      <c r="AI56" s="69"/>
      <c r="AJ56" s="33">
        <f>IF(F56&gt;0,VLOOKUP(F56,Table2[],3,FALSE),"")</f>
        <v>400</v>
      </c>
      <c r="AK56" s="34">
        <f t="shared" si="17"/>
        <v>3102.9088464985639</v>
      </c>
      <c r="AL56" s="35">
        <f t="shared" si="18"/>
        <v>1458.3671578543249</v>
      </c>
      <c r="AM56" s="36">
        <f t="shared" si="8"/>
        <v>12448.544574870502</v>
      </c>
      <c r="AN56" s="28"/>
      <c r="AT56" s="14">
        <v>2011</v>
      </c>
      <c r="AU56" s="14">
        <v>3.2</v>
      </c>
      <c r="AV56" s="41">
        <f t="shared" si="9"/>
        <v>2316.7456239677858</v>
      </c>
      <c r="AX56" s="38">
        <f t="shared" si="4"/>
        <v>1</v>
      </c>
      <c r="AZ56" s="39">
        <f t="shared" si="5"/>
        <v>1</v>
      </c>
      <c r="BA56" s="15" t="str">
        <f t="shared" si="6"/>
        <v/>
      </c>
      <c r="BB56" s="40" t="str">
        <f t="shared" si="7"/>
        <v/>
      </c>
    </row>
    <row r="57" spans="1:54" ht="15" customHeight="1" x14ac:dyDescent="0.2">
      <c r="A57" s="74">
        <v>44</v>
      </c>
      <c r="B57" s="75">
        <v>216</v>
      </c>
      <c r="C57" s="76" t="s">
        <v>100</v>
      </c>
      <c r="D57" s="75" t="s">
        <v>164</v>
      </c>
      <c r="E57" s="77">
        <v>48</v>
      </c>
      <c r="F57" s="77">
        <v>1970</v>
      </c>
      <c r="G57" s="77">
        <f>IF(F57&gt;0,VLOOKUP(D57,Table1[],2,FALSE),"")</f>
        <v>100</v>
      </c>
      <c r="H57" s="78">
        <f t="shared" si="16"/>
        <v>47</v>
      </c>
      <c r="I57" s="104">
        <v>4</v>
      </c>
      <c r="J57" s="75">
        <v>4</v>
      </c>
      <c r="K57" s="105" t="s">
        <v>108</v>
      </c>
      <c r="L57" s="105" t="s">
        <v>109</v>
      </c>
      <c r="M57" s="106">
        <v>0</v>
      </c>
      <c r="N57" s="104">
        <v>5</v>
      </c>
      <c r="O57" s="75">
        <v>5</v>
      </c>
      <c r="P57" s="105" t="s">
        <v>108</v>
      </c>
      <c r="Q57" s="105" t="s">
        <v>109</v>
      </c>
      <c r="R57" s="121">
        <v>0</v>
      </c>
      <c r="S57" s="125">
        <f>'Manhole Quick Ratings'!H218</f>
        <v>1</v>
      </c>
      <c r="T57" s="77">
        <f>'Manhole Quick Ratings'!I218</f>
        <v>4</v>
      </c>
      <c r="U57" s="77">
        <f>'Manhole Quick Ratings'!J218</f>
        <v>0</v>
      </c>
      <c r="V57" s="78">
        <f>'Manhole Quick Ratings'!K218</f>
        <v>0</v>
      </c>
      <c r="W57" s="125">
        <f>'Manhole Quick Ratings'!M218</f>
        <v>1</v>
      </c>
      <c r="X57" s="77">
        <f>'Manhole Quick Ratings'!N218</f>
        <v>5</v>
      </c>
      <c r="Y57" s="77">
        <f>'Manhole Quick Ratings'!O218</f>
        <v>0</v>
      </c>
      <c r="Z57" s="78">
        <f>'Manhole Quick Ratings'!P218</f>
        <v>0</v>
      </c>
      <c r="AA57" s="125">
        <f>'Manhole Quick Ratings'!R218</f>
        <v>1</v>
      </c>
      <c r="AB57" s="77">
        <f>'Manhole Quick Ratings'!S218</f>
        <v>9</v>
      </c>
      <c r="AC57" s="77">
        <f>'Manhole Quick Ratings'!T218</f>
        <v>0</v>
      </c>
      <c r="AD57" s="78">
        <f>'Manhole Quick Ratings'!U218</f>
        <v>0</v>
      </c>
      <c r="AE57" s="125" t="str">
        <f t="shared" si="24"/>
        <v>19</v>
      </c>
      <c r="AF57" s="127">
        <f>IF(AE57&gt;0,AE57/10/$AP$11,1)</f>
        <v>1.5833333333333333</v>
      </c>
      <c r="AG57" s="77">
        <v>2</v>
      </c>
      <c r="AH57" s="128">
        <f t="shared" si="15"/>
        <v>3.1666666666666665</v>
      </c>
      <c r="AI57" s="69"/>
      <c r="AJ57" s="33">
        <f>IF(F57&gt;0,VLOOKUP(F57,Table2[],3,FALSE),"")</f>
        <v>400</v>
      </c>
      <c r="AK57" s="34">
        <f t="shared" si="17"/>
        <v>3102.9088464985639</v>
      </c>
      <c r="AL57" s="35">
        <f t="shared" si="18"/>
        <v>1458.3671578543249</v>
      </c>
      <c r="AM57" s="36">
        <f t="shared" si="8"/>
        <v>12448.544574870502</v>
      </c>
      <c r="AN57" s="28"/>
      <c r="AT57" s="14">
        <v>2012</v>
      </c>
      <c r="AU57" s="14">
        <v>2.1</v>
      </c>
      <c r="AV57" s="41">
        <f t="shared" si="9"/>
        <v>2365.3972820711092</v>
      </c>
      <c r="AX57" s="38">
        <f t="shared" si="4"/>
        <v>1</v>
      </c>
      <c r="AZ57" s="39">
        <f t="shared" si="5"/>
        <v>1</v>
      </c>
      <c r="BA57" s="15" t="str">
        <f t="shared" si="6"/>
        <v/>
      </c>
      <c r="BB57" s="40" t="str">
        <f t="shared" si="7"/>
        <v/>
      </c>
    </row>
    <row r="58" spans="1:54" ht="15" customHeight="1" x14ac:dyDescent="0.2">
      <c r="A58" s="74">
        <v>45</v>
      </c>
      <c r="B58" s="75">
        <v>215</v>
      </c>
      <c r="C58" s="76" t="s">
        <v>100</v>
      </c>
      <c r="D58" s="75" t="s">
        <v>164</v>
      </c>
      <c r="E58" s="77">
        <v>48</v>
      </c>
      <c r="F58" s="77">
        <v>1970</v>
      </c>
      <c r="G58" s="77">
        <f>IF(F58&gt;0,VLOOKUP(D58,Table1[],2,FALSE),"")</f>
        <v>100</v>
      </c>
      <c r="H58" s="78">
        <f t="shared" si="16"/>
        <v>47</v>
      </c>
      <c r="I58" s="104">
        <v>4</v>
      </c>
      <c r="J58" s="75">
        <v>4</v>
      </c>
      <c r="K58" s="105" t="s">
        <v>108</v>
      </c>
      <c r="L58" s="105" t="s">
        <v>109</v>
      </c>
      <c r="M58" s="106">
        <v>0</v>
      </c>
      <c r="N58" s="104">
        <v>5</v>
      </c>
      <c r="O58" s="75">
        <v>5</v>
      </c>
      <c r="P58" s="105" t="s">
        <v>108</v>
      </c>
      <c r="Q58" s="105" t="s">
        <v>109</v>
      </c>
      <c r="R58" s="121">
        <v>0</v>
      </c>
      <c r="S58" s="125">
        <f>'Manhole Quick Ratings'!H217</f>
        <v>1</v>
      </c>
      <c r="T58" s="77">
        <f>'Manhole Quick Ratings'!I217</f>
        <v>4</v>
      </c>
      <c r="U58" s="77">
        <f>'Manhole Quick Ratings'!J217</f>
        <v>0</v>
      </c>
      <c r="V58" s="78">
        <f>'Manhole Quick Ratings'!K217</f>
        <v>0</v>
      </c>
      <c r="W58" s="125">
        <f>'Manhole Quick Ratings'!M217</f>
        <v>1</v>
      </c>
      <c r="X58" s="77">
        <f>'Manhole Quick Ratings'!N217</f>
        <v>5</v>
      </c>
      <c r="Y58" s="77">
        <f>'Manhole Quick Ratings'!O217</f>
        <v>0</v>
      </c>
      <c r="Z58" s="78">
        <f>'Manhole Quick Ratings'!P217</f>
        <v>0</v>
      </c>
      <c r="AA58" s="125">
        <f>'Manhole Quick Ratings'!R217</f>
        <v>1</v>
      </c>
      <c r="AB58" s="77">
        <f>'Manhole Quick Ratings'!S217</f>
        <v>9</v>
      </c>
      <c r="AC58" s="77">
        <f>'Manhole Quick Ratings'!T217</f>
        <v>0</v>
      </c>
      <c r="AD58" s="78">
        <f>'Manhole Quick Ratings'!U217</f>
        <v>0</v>
      </c>
      <c r="AE58" s="125" t="str">
        <f t="shared" si="24"/>
        <v>19</v>
      </c>
      <c r="AF58" s="127">
        <f>IF(AE58&gt;0,AE58/10/$AP$11,1)</f>
        <v>1.5833333333333333</v>
      </c>
      <c r="AG58" s="77">
        <v>2</v>
      </c>
      <c r="AH58" s="128">
        <f t="shared" si="15"/>
        <v>3.1666666666666665</v>
      </c>
      <c r="AI58" s="69"/>
      <c r="AJ58" s="33">
        <f>IF(F58&gt;0,VLOOKUP(F58,Table2[],3,FALSE),"")</f>
        <v>400</v>
      </c>
      <c r="AK58" s="34">
        <f t="shared" si="17"/>
        <v>3102.9088464985639</v>
      </c>
      <c r="AL58" s="35">
        <f t="shared" si="18"/>
        <v>1458.3671578543249</v>
      </c>
      <c r="AM58" s="36">
        <f t="shared" si="8"/>
        <v>12448.544574870502</v>
      </c>
      <c r="AN58" s="28"/>
      <c r="AT58" s="14">
        <v>2013</v>
      </c>
      <c r="AU58" s="14">
        <v>1.5</v>
      </c>
      <c r="AV58" s="41">
        <f t="shared" si="9"/>
        <v>2400.8782413021754</v>
      </c>
      <c r="AX58" s="38">
        <f t="shared" si="4"/>
        <v>1</v>
      </c>
      <c r="AZ58" s="39">
        <f t="shared" si="5"/>
        <v>1</v>
      </c>
      <c r="BA58" s="15" t="str">
        <f t="shared" si="6"/>
        <v/>
      </c>
      <c r="BB58" s="40" t="str">
        <f t="shared" si="7"/>
        <v/>
      </c>
    </row>
    <row r="59" spans="1:54" ht="15" customHeight="1" x14ac:dyDescent="0.2">
      <c r="A59" s="74">
        <v>46</v>
      </c>
      <c r="B59" s="75">
        <v>21</v>
      </c>
      <c r="C59" s="76" t="s">
        <v>207</v>
      </c>
      <c r="D59" s="75" t="s">
        <v>164</v>
      </c>
      <c r="E59" s="77">
        <v>48</v>
      </c>
      <c r="F59" s="77">
        <v>1970</v>
      </c>
      <c r="G59" s="77">
        <f>IF(F59&gt;0,VLOOKUP(D59,Table1[],2,FALSE),"")</f>
        <v>100</v>
      </c>
      <c r="H59" s="78">
        <f t="shared" si="16"/>
        <v>47</v>
      </c>
      <c r="I59" s="104">
        <v>5</v>
      </c>
      <c r="J59" s="75">
        <v>5</v>
      </c>
      <c r="K59" s="105" t="s">
        <v>121</v>
      </c>
      <c r="L59" s="105" t="s">
        <v>109</v>
      </c>
      <c r="M59" s="106">
        <v>5</v>
      </c>
      <c r="N59" s="104">
        <v>5</v>
      </c>
      <c r="O59" s="75">
        <v>5</v>
      </c>
      <c r="P59" s="105" t="s">
        <v>121</v>
      </c>
      <c r="Q59" s="105" t="s">
        <v>109</v>
      </c>
      <c r="R59" s="121">
        <v>0</v>
      </c>
      <c r="S59" s="125">
        <f>'Manhole Quick Ratings'!H23</f>
        <v>1</v>
      </c>
      <c r="T59" s="77">
        <f>'Manhole Quick Ratings'!I23</f>
        <v>5</v>
      </c>
      <c r="U59" s="77">
        <f>'Manhole Quick Ratings'!J23</f>
        <v>0</v>
      </c>
      <c r="V59" s="78">
        <f>'Manhole Quick Ratings'!K23</f>
        <v>0</v>
      </c>
      <c r="W59" s="125">
        <f>'Manhole Quick Ratings'!M23</f>
        <v>1</v>
      </c>
      <c r="X59" s="77">
        <f>'Manhole Quick Ratings'!N23</f>
        <v>5</v>
      </c>
      <c r="Y59" s="77">
        <f>'Manhole Quick Ratings'!O23</f>
        <v>0</v>
      </c>
      <c r="Z59" s="78">
        <f>'Manhole Quick Ratings'!P23</f>
        <v>0</v>
      </c>
      <c r="AA59" s="125">
        <f>'Manhole Quick Ratings'!R23</f>
        <v>1</v>
      </c>
      <c r="AB59" s="77" t="str">
        <f>'Manhole Quick Ratings'!S23</f>
        <v>A</v>
      </c>
      <c r="AC59" s="77">
        <f>'Manhole Quick Ratings'!T23</f>
        <v>0</v>
      </c>
      <c r="AD59" s="78">
        <f>'Manhole Quick Ratings'!U23</f>
        <v>0</v>
      </c>
      <c r="AE59" s="125" t="str">
        <f t="shared" si="24"/>
        <v>1A</v>
      </c>
      <c r="AF59" s="127">
        <f>(10/10/$AP$11)+1</f>
        <v>1.8333333333333335</v>
      </c>
      <c r="AG59" s="77">
        <v>1</v>
      </c>
      <c r="AH59" s="128">
        <f t="shared" si="15"/>
        <v>1.8333333333333335</v>
      </c>
      <c r="AI59" s="69"/>
      <c r="AJ59" s="33">
        <f>IF(F59&gt;0,VLOOKUP(F59,Table2[],3,FALSE),"")</f>
        <v>400</v>
      </c>
      <c r="AK59" s="34">
        <f t="shared" si="17"/>
        <v>3102.9088464985639</v>
      </c>
      <c r="AL59" s="35">
        <f t="shared" si="18"/>
        <v>1458.3671578543249</v>
      </c>
      <c r="AM59" s="36">
        <f t="shared" si="8"/>
        <v>12448.544574870502</v>
      </c>
      <c r="AN59" s="28"/>
      <c r="AT59" s="14">
        <v>2014</v>
      </c>
      <c r="AU59" s="14">
        <v>1.6</v>
      </c>
      <c r="AV59" s="41">
        <f t="shared" si="9"/>
        <v>2439.2922931630101</v>
      </c>
      <c r="AX59" s="38">
        <f t="shared" si="4"/>
        <v>1</v>
      </c>
      <c r="AZ59" s="39">
        <f t="shared" si="5"/>
        <v>1</v>
      </c>
      <c r="BA59" s="15" t="str">
        <f t="shared" si="6"/>
        <v/>
      </c>
      <c r="BB59" s="40" t="str">
        <f t="shared" si="7"/>
        <v/>
      </c>
    </row>
    <row r="60" spans="1:54" ht="15" customHeight="1" x14ac:dyDescent="0.2">
      <c r="A60" s="74">
        <v>47</v>
      </c>
      <c r="B60" s="75">
        <v>92</v>
      </c>
      <c r="C60" s="76" t="s">
        <v>207</v>
      </c>
      <c r="D60" s="75" t="s">
        <v>164</v>
      </c>
      <c r="E60" s="77">
        <v>48</v>
      </c>
      <c r="F60" s="77">
        <v>1970</v>
      </c>
      <c r="G60" s="77">
        <f>IF(F60&gt;0,VLOOKUP(D60,Table1[],2,FALSE),"")</f>
        <v>100</v>
      </c>
      <c r="H60" s="78">
        <f t="shared" si="16"/>
        <v>47</v>
      </c>
      <c r="I60" s="104">
        <v>4</v>
      </c>
      <c r="J60" s="75">
        <v>4</v>
      </c>
      <c r="K60" s="105" t="s">
        <v>108</v>
      </c>
      <c r="L60" s="105" t="s">
        <v>109</v>
      </c>
      <c r="M60" s="106">
        <v>0</v>
      </c>
      <c r="N60" s="104">
        <v>6</v>
      </c>
      <c r="O60" s="75">
        <v>6</v>
      </c>
      <c r="P60" s="105" t="s">
        <v>108</v>
      </c>
      <c r="Q60" s="105" t="s">
        <v>109</v>
      </c>
      <c r="R60" s="121">
        <v>0</v>
      </c>
      <c r="S60" s="125">
        <f>'Manhole Quick Ratings'!H94</f>
        <v>1</v>
      </c>
      <c r="T60" s="77">
        <f>'Manhole Quick Ratings'!I94</f>
        <v>4</v>
      </c>
      <c r="U60" s="77">
        <f>'Manhole Quick Ratings'!J94</f>
        <v>0</v>
      </c>
      <c r="V60" s="78">
        <f>'Manhole Quick Ratings'!K94</f>
        <v>0</v>
      </c>
      <c r="W60" s="125">
        <f>'Manhole Quick Ratings'!M94</f>
        <v>1</v>
      </c>
      <c r="X60" s="77">
        <f>'Manhole Quick Ratings'!N94</f>
        <v>6</v>
      </c>
      <c r="Y60" s="77">
        <f>'Manhole Quick Ratings'!O94</f>
        <v>0</v>
      </c>
      <c r="Z60" s="78">
        <f>'Manhole Quick Ratings'!P94</f>
        <v>0</v>
      </c>
      <c r="AA60" s="125">
        <f>'Manhole Quick Ratings'!R94</f>
        <v>1</v>
      </c>
      <c r="AB60" s="77" t="str">
        <f>'Manhole Quick Ratings'!S94</f>
        <v>A</v>
      </c>
      <c r="AC60" s="77">
        <f>'Manhole Quick Ratings'!T94</f>
        <v>0</v>
      </c>
      <c r="AD60" s="78">
        <f>'Manhole Quick Ratings'!U94</f>
        <v>0</v>
      </c>
      <c r="AE60" s="125" t="str">
        <f t="shared" si="24"/>
        <v>1A</v>
      </c>
      <c r="AF60" s="127">
        <f>(10/10/$AP$11)+1</f>
        <v>1.8333333333333335</v>
      </c>
      <c r="AG60" s="77">
        <v>2</v>
      </c>
      <c r="AH60" s="128">
        <f t="shared" si="15"/>
        <v>3.666666666666667</v>
      </c>
      <c r="AI60" s="69"/>
      <c r="AJ60" s="33">
        <f>IF(F60&gt;0,VLOOKUP(F60,Table2[],3,FALSE),"")</f>
        <v>400</v>
      </c>
      <c r="AK60" s="34">
        <f t="shared" si="17"/>
        <v>3102.9088464985639</v>
      </c>
      <c r="AL60" s="35">
        <f t="shared" si="18"/>
        <v>1458.3671578543249</v>
      </c>
      <c r="AM60" s="36">
        <f t="shared" si="8"/>
        <v>12448.544574870502</v>
      </c>
      <c r="AN60" s="28"/>
      <c r="AT60" s="14">
        <v>2015</v>
      </c>
      <c r="AU60" s="14">
        <v>0.1</v>
      </c>
      <c r="AV60" s="41">
        <f t="shared" si="9"/>
        <v>2441.731585456173</v>
      </c>
      <c r="AX60" s="38">
        <f t="shared" si="4"/>
        <v>1</v>
      </c>
      <c r="AZ60" s="39">
        <f t="shared" si="5"/>
        <v>1</v>
      </c>
      <c r="BA60" s="15" t="str">
        <f t="shared" si="6"/>
        <v/>
      </c>
      <c r="BB60" s="40" t="str">
        <f t="shared" si="7"/>
        <v/>
      </c>
    </row>
    <row r="61" spans="1:54" ht="15" customHeight="1" x14ac:dyDescent="0.2">
      <c r="A61" s="74">
        <v>48</v>
      </c>
      <c r="B61" s="75">
        <v>93</v>
      </c>
      <c r="C61" s="76" t="s">
        <v>207</v>
      </c>
      <c r="D61" s="75" t="s">
        <v>164</v>
      </c>
      <c r="E61" s="77">
        <v>48</v>
      </c>
      <c r="F61" s="77">
        <v>1970</v>
      </c>
      <c r="G61" s="77">
        <f>IF(F61&gt;0,VLOOKUP(D61,Table1[],2,FALSE),"")</f>
        <v>100</v>
      </c>
      <c r="H61" s="78">
        <f t="shared" si="16"/>
        <v>47</v>
      </c>
      <c r="I61" s="104">
        <v>4</v>
      </c>
      <c r="J61" s="75">
        <v>4</v>
      </c>
      <c r="K61" s="105" t="s">
        <v>133</v>
      </c>
      <c r="L61" s="105" t="s">
        <v>109</v>
      </c>
      <c r="M61" s="106">
        <v>0</v>
      </c>
      <c r="N61" s="104">
        <v>6</v>
      </c>
      <c r="O61" s="75">
        <v>6</v>
      </c>
      <c r="P61" s="105" t="s">
        <v>121</v>
      </c>
      <c r="Q61" s="105" t="s">
        <v>109</v>
      </c>
      <c r="R61" s="121">
        <v>5</v>
      </c>
      <c r="S61" s="125">
        <f>'Manhole Quick Ratings'!H95</f>
        <v>1</v>
      </c>
      <c r="T61" s="77">
        <f>'Manhole Quick Ratings'!I95</f>
        <v>4</v>
      </c>
      <c r="U61" s="77">
        <f>'Manhole Quick Ratings'!J95</f>
        <v>0</v>
      </c>
      <c r="V61" s="78">
        <f>'Manhole Quick Ratings'!K95</f>
        <v>0</v>
      </c>
      <c r="W61" s="125">
        <f>'Manhole Quick Ratings'!M95</f>
        <v>1</v>
      </c>
      <c r="X61" s="77">
        <f>'Manhole Quick Ratings'!N95</f>
        <v>6</v>
      </c>
      <c r="Y61" s="77">
        <f>'Manhole Quick Ratings'!O95</f>
        <v>0</v>
      </c>
      <c r="Z61" s="78">
        <f>'Manhole Quick Ratings'!P95</f>
        <v>0</v>
      </c>
      <c r="AA61" s="125">
        <f>'Manhole Quick Ratings'!R95</f>
        <v>1</v>
      </c>
      <c r="AB61" s="77" t="str">
        <f>'Manhole Quick Ratings'!S95</f>
        <v>A</v>
      </c>
      <c r="AC61" s="77">
        <f>'Manhole Quick Ratings'!T95</f>
        <v>0</v>
      </c>
      <c r="AD61" s="78">
        <f>'Manhole Quick Ratings'!U95</f>
        <v>0</v>
      </c>
      <c r="AE61" s="125" t="str">
        <f t="shared" si="24"/>
        <v>1A</v>
      </c>
      <c r="AF61" s="127">
        <f>(10/10/$AP$11)+1</f>
        <v>1.8333333333333335</v>
      </c>
      <c r="AG61" s="77">
        <v>2</v>
      </c>
      <c r="AH61" s="128">
        <f t="shared" si="15"/>
        <v>3.666666666666667</v>
      </c>
      <c r="AI61" s="69"/>
      <c r="AJ61" s="33">
        <f>IF(F61&gt;0,VLOOKUP(F61,Table2[],3,FALSE),"")</f>
        <v>400</v>
      </c>
      <c r="AK61" s="34">
        <f t="shared" si="17"/>
        <v>3102.9088464985639</v>
      </c>
      <c r="AL61" s="35">
        <f t="shared" si="18"/>
        <v>1458.3671578543249</v>
      </c>
      <c r="AM61" s="36">
        <f t="shared" si="8"/>
        <v>12448.544574870502</v>
      </c>
      <c r="AN61" s="28"/>
      <c r="AT61" s="14">
        <v>2016</v>
      </c>
      <c r="AU61" s="14">
        <v>1.3</v>
      </c>
      <c r="AV61" s="41">
        <f t="shared" si="9"/>
        <v>2473.4740960671029</v>
      </c>
      <c r="AX61" s="38">
        <f t="shared" si="4"/>
        <v>1</v>
      </c>
      <c r="AZ61" s="39">
        <f t="shared" si="5"/>
        <v>1</v>
      </c>
      <c r="BA61" s="15" t="str">
        <f t="shared" si="6"/>
        <v/>
      </c>
      <c r="BB61" s="40" t="str">
        <f t="shared" si="7"/>
        <v/>
      </c>
    </row>
    <row r="62" spans="1:54" ht="15" customHeight="1" x14ac:dyDescent="0.2">
      <c r="A62" s="74">
        <v>49</v>
      </c>
      <c r="B62" s="75">
        <v>94</v>
      </c>
      <c r="C62" s="76" t="s">
        <v>207</v>
      </c>
      <c r="D62" s="75" t="s">
        <v>164</v>
      </c>
      <c r="E62" s="77">
        <v>48</v>
      </c>
      <c r="F62" s="77">
        <v>1970</v>
      </c>
      <c r="G62" s="77">
        <f>IF(F62&gt;0,VLOOKUP(D62,Table1[],2,FALSE),"")</f>
        <v>100</v>
      </c>
      <c r="H62" s="78">
        <f t="shared" si="16"/>
        <v>47</v>
      </c>
      <c r="I62" s="104">
        <v>4</v>
      </c>
      <c r="J62" s="75">
        <v>4</v>
      </c>
      <c r="K62" s="105" t="s">
        <v>109</v>
      </c>
      <c r="L62" s="105" t="s">
        <v>109</v>
      </c>
      <c r="M62" s="106">
        <v>0</v>
      </c>
      <c r="N62" s="104">
        <v>7</v>
      </c>
      <c r="O62" s="75">
        <v>7</v>
      </c>
      <c r="P62" s="105" t="s">
        <v>115</v>
      </c>
      <c r="Q62" s="105" t="s">
        <v>109</v>
      </c>
      <c r="R62" s="121">
        <v>5</v>
      </c>
      <c r="S62" s="125">
        <f>'Manhole Quick Ratings'!H96</f>
        <v>1</v>
      </c>
      <c r="T62" s="77">
        <f>'Manhole Quick Ratings'!I96</f>
        <v>4</v>
      </c>
      <c r="U62" s="77">
        <f>'Manhole Quick Ratings'!J96</f>
        <v>0</v>
      </c>
      <c r="V62" s="78">
        <f>'Manhole Quick Ratings'!K96</f>
        <v>0</v>
      </c>
      <c r="W62" s="125">
        <f>'Manhole Quick Ratings'!M96</f>
        <v>1</v>
      </c>
      <c r="X62" s="77">
        <f>'Manhole Quick Ratings'!N96</f>
        <v>7</v>
      </c>
      <c r="Y62" s="77">
        <f>'Manhole Quick Ratings'!O96</f>
        <v>0</v>
      </c>
      <c r="Z62" s="78">
        <f>'Manhole Quick Ratings'!P96</f>
        <v>0</v>
      </c>
      <c r="AA62" s="125">
        <f>'Manhole Quick Ratings'!R96</f>
        <v>1</v>
      </c>
      <c r="AB62" s="77" t="str">
        <f>'Manhole Quick Ratings'!S96</f>
        <v>A</v>
      </c>
      <c r="AC62" s="77">
        <f>'Manhole Quick Ratings'!T96</f>
        <v>0</v>
      </c>
      <c r="AD62" s="78">
        <f>'Manhole Quick Ratings'!U96</f>
        <v>0</v>
      </c>
      <c r="AE62" s="125" t="str">
        <f t="shared" si="24"/>
        <v>1A</v>
      </c>
      <c r="AF62" s="127">
        <f>(10/10/$AP$11)+1</f>
        <v>1.8333333333333335</v>
      </c>
      <c r="AG62" s="77">
        <v>2</v>
      </c>
      <c r="AH62" s="128">
        <f t="shared" si="15"/>
        <v>3.666666666666667</v>
      </c>
      <c r="AI62" s="69"/>
      <c r="AJ62" s="33">
        <f>IF(F62&gt;0,VLOOKUP(F62,Table2[],3,FALSE),"")</f>
        <v>400</v>
      </c>
      <c r="AK62" s="34">
        <f t="shared" si="17"/>
        <v>3102.9088464985639</v>
      </c>
      <c r="AL62" s="35">
        <f t="shared" si="18"/>
        <v>1458.3671578543249</v>
      </c>
      <c r="AM62" s="36">
        <f t="shared" si="8"/>
        <v>12448.544574870502</v>
      </c>
      <c r="AN62" s="28"/>
      <c r="AT62" s="14">
        <v>2017</v>
      </c>
      <c r="AU62" s="14">
        <v>2.1</v>
      </c>
      <c r="AV62" s="41">
        <f t="shared" si="9"/>
        <v>2525.4170520845119</v>
      </c>
      <c r="AX62" s="38">
        <f t="shared" si="4"/>
        <v>1</v>
      </c>
      <c r="AZ62" s="39">
        <f t="shared" si="5"/>
        <v>1</v>
      </c>
      <c r="BA62" s="15" t="str">
        <f t="shared" si="6"/>
        <v/>
      </c>
      <c r="BB62" s="40" t="str">
        <f t="shared" si="7"/>
        <v/>
      </c>
    </row>
    <row r="63" spans="1:54" ht="15" customHeight="1" x14ac:dyDescent="0.2">
      <c r="A63" s="74">
        <v>50</v>
      </c>
      <c r="B63" s="75">
        <v>149</v>
      </c>
      <c r="C63" s="76" t="s">
        <v>207</v>
      </c>
      <c r="D63" s="75" t="s">
        <v>164</v>
      </c>
      <c r="E63" s="77">
        <v>48</v>
      </c>
      <c r="F63" s="77">
        <v>1999</v>
      </c>
      <c r="G63" s="77">
        <f>IF(F63&gt;0,VLOOKUP(D63,Table1[],2,FALSE),"")</f>
        <v>100</v>
      </c>
      <c r="H63" s="78">
        <f t="shared" si="16"/>
        <v>76</v>
      </c>
      <c r="I63" s="104">
        <v>4</v>
      </c>
      <c r="J63" s="75">
        <v>4</v>
      </c>
      <c r="K63" s="105" t="s">
        <v>108</v>
      </c>
      <c r="L63" s="105" t="s">
        <v>109</v>
      </c>
      <c r="M63" s="106">
        <v>0</v>
      </c>
      <c r="N63" s="104">
        <v>4</v>
      </c>
      <c r="O63" s="75">
        <v>4</v>
      </c>
      <c r="P63" s="105" t="s">
        <v>108</v>
      </c>
      <c r="Q63" s="105" t="s">
        <v>109</v>
      </c>
      <c r="R63" s="121">
        <v>0</v>
      </c>
      <c r="S63" s="125">
        <f>'Manhole Quick Ratings'!H151</f>
        <v>1</v>
      </c>
      <c r="T63" s="77">
        <f>'Manhole Quick Ratings'!I151</f>
        <v>4</v>
      </c>
      <c r="U63" s="77">
        <f>'Manhole Quick Ratings'!J151</f>
        <v>0</v>
      </c>
      <c r="V63" s="78">
        <f>'Manhole Quick Ratings'!K151</f>
        <v>0</v>
      </c>
      <c r="W63" s="125">
        <f>'Manhole Quick Ratings'!M151</f>
        <v>1</v>
      </c>
      <c r="X63" s="77">
        <f>'Manhole Quick Ratings'!N151</f>
        <v>4</v>
      </c>
      <c r="Y63" s="77">
        <f>'Manhole Quick Ratings'!O151</f>
        <v>0</v>
      </c>
      <c r="Z63" s="78">
        <f>'Manhole Quick Ratings'!P151</f>
        <v>0</v>
      </c>
      <c r="AA63" s="125">
        <f>'Manhole Quick Ratings'!R151</f>
        <v>1</v>
      </c>
      <c r="AB63" s="77">
        <f>'Manhole Quick Ratings'!S151</f>
        <v>8</v>
      </c>
      <c r="AC63" s="77">
        <f>'Manhole Quick Ratings'!T151</f>
        <v>0</v>
      </c>
      <c r="AD63" s="78">
        <f>'Manhole Quick Ratings'!U151</f>
        <v>0</v>
      </c>
      <c r="AE63" s="125" t="str">
        <f t="shared" si="24"/>
        <v>18</v>
      </c>
      <c r="AF63" s="127">
        <f>IF(AE63&gt;0,AE63/10/$AP$11,1)</f>
        <v>1.5</v>
      </c>
      <c r="AG63" s="77">
        <v>1</v>
      </c>
      <c r="AH63" s="128">
        <f t="shared" si="15"/>
        <v>1.5</v>
      </c>
      <c r="AI63" s="69"/>
      <c r="AJ63" s="33">
        <f>IF(F63&gt;0,VLOOKUP(F63,Table2[],3,FALSE),"")</f>
        <v>1717.1232348324859</v>
      </c>
      <c r="AK63" s="34">
        <f t="shared" si="17"/>
        <v>3102.9088464985639</v>
      </c>
      <c r="AL63" s="35">
        <f t="shared" si="18"/>
        <v>2358.2107233389088</v>
      </c>
      <c r="AM63" s="36">
        <f t="shared" si="8"/>
        <v>29335.810745159994</v>
      </c>
      <c r="AN63" s="28"/>
      <c r="AT63" s="14">
        <v>2018</v>
      </c>
      <c r="AU63" s="14">
        <v>2.4</v>
      </c>
      <c r="AV63" s="41">
        <f t="shared" si="9"/>
        <v>2586.0270613345401</v>
      </c>
      <c r="AX63" s="38">
        <f t="shared" si="4"/>
        <v>1</v>
      </c>
      <c r="AZ63" s="39">
        <f t="shared" si="5"/>
        <v>1</v>
      </c>
      <c r="BA63" s="15" t="str">
        <f t="shared" si="6"/>
        <v/>
      </c>
      <c r="BB63" s="40" t="str">
        <f t="shared" si="7"/>
        <v/>
      </c>
    </row>
    <row r="64" spans="1:54" ht="15" customHeight="1" x14ac:dyDescent="0.2">
      <c r="A64" s="74">
        <v>51</v>
      </c>
      <c r="B64" s="75">
        <v>148</v>
      </c>
      <c r="C64" s="76" t="s">
        <v>207</v>
      </c>
      <c r="D64" s="75" t="s">
        <v>164</v>
      </c>
      <c r="E64" s="77">
        <v>48</v>
      </c>
      <c r="F64" s="77">
        <v>1999</v>
      </c>
      <c r="G64" s="77">
        <f>IF(F64&gt;0,VLOOKUP(D64,Table1[],2,FALSE),"")</f>
        <v>100</v>
      </c>
      <c r="H64" s="78">
        <f t="shared" si="16"/>
        <v>76</v>
      </c>
      <c r="I64" s="104">
        <v>4</v>
      </c>
      <c r="J64" s="75">
        <v>4</v>
      </c>
      <c r="K64" s="105" t="s">
        <v>108</v>
      </c>
      <c r="L64" s="105" t="s">
        <v>109</v>
      </c>
      <c r="M64" s="106">
        <v>0</v>
      </c>
      <c r="N64" s="104">
        <v>5</v>
      </c>
      <c r="O64" s="75">
        <v>5</v>
      </c>
      <c r="P64" s="105" t="s">
        <v>108</v>
      </c>
      <c r="Q64" s="105" t="s">
        <v>109</v>
      </c>
      <c r="R64" s="121">
        <v>0</v>
      </c>
      <c r="S64" s="125">
        <f>'Manhole Quick Ratings'!H150</f>
        <v>1</v>
      </c>
      <c r="T64" s="77">
        <f>'Manhole Quick Ratings'!I150</f>
        <v>4</v>
      </c>
      <c r="U64" s="77">
        <f>'Manhole Quick Ratings'!J150</f>
        <v>0</v>
      </c>
      <c r="V64" s="78">
        <f>'Manhole Quick Ratings'!K150</f>
        <v>0</v>
      </c>
      <c r="W64" s="125">
        <f>'Manhole Quick Ratings'!M150</f>
        <v>1</v>
      </c>
      <c r="X64" s="77">
        <f>'Manhole Quick Ratings'!N150</f>
        <v>5</v>
      </c>
      <c r="Y64" s="77">
        <f>'Manhole Quick Ratings'!O150</f>
        <v>0</v>
      </c>
      <c r="Z64" s="78">
        <f>'Manhole Quick Ratings'!P150</f>
        <v>0</v>
      </c>
      <c r="AA64" s="125">
        <f>'Manhole Quick Ratings'!R150</f>
        <v>1</v>
      </c>
      <c r="AB64" s="77">
        <f>'Manhole Quick Ratings'!S150</f>
        <v>9</v>
      </c>
      <c r="AC64" s="77">
        <f>'Manhole Quick Ratings'!T150</f>
        <v>0</v>
      </c>
      <c r="AD64" s="78">
        <f>'Manhole Quick Ratings'!U150</f>
        <v>0</v>
      </c>
      <c r="AE64" s="125" t="str">
        <f t="shared" si="24"/>
        <v>19</v>
      </c>
      <c r="AF64" s="127">
        <f>IF(AE64&gt;0,AE64/10/$AP$11,1)</f>
        <v>1.5833333333333333</v>
      </c>
      <c r="AG64" s="77">
        <v>1</v>
      </c>
      <c r="AH64" s="128">
        <f t="shared" si="15"/>
        <v>1.5833333333333333</v>
      </c>
      <c r="AI64" s="69"/>
      <c r="AJ64" s="33">
        <f>IF(F64&gt;0,VLOOKUP(F64,Table2[],3,FALSE),"")</f>
        <v>1717.1232348324859</v>
      </c>
      <c r="AK64" s="34">
        <f t="shared" si="17"/>
        <v>3102.9088464985639</v>
      </c>
      <c r="AL64" s="35">
        <f t="shared" si="18"/>
        <v>2358.2107233389088</v>
      </c>
      <c r="AM64" s="36">
        <f t="shared" si="8"/>
        <v>29335.810745159994</v>
      </c>
      <c r="AN64" s="28"/>
      <c r="AT64" s="14">
        <v>2019</v>
      </c>
      <c r="AU64" s="14">
        <v>1.8</v>
      </c>
      <c r="AV64" s="41">
        <f t="shared" si="9"/>
        <v>2632.5755484385618</v>
      </c>
      <c r="AX64" s="38">
        <f t="shared" si="4"/>
        <v>1</v>
      </c>
      <c r="AZ64" s="39">
        <f t="shared" si="5"/>
        <v>1</v>
      </c>
      <c r="BA64" s="15" t="str">
        <f t="shared" si="6"/>
        <v/>
      </c>
      <c r="BB64" s="40" t="str">
        <f t="shared" si="7"/>
        <v/>
      </c>
    </row>
    <row r="65" spans="1:54" ht="15" customHeight="1" x14ac:dyDescent="0.2">
      <c r="A65" s="74">
        <v>52</v>
      </c>
      <c r="B65" s="75">
        <v>95</v>
      </c>
      <c r="C65" s="76" t="s">
        <v>207</v>
      </c>
      <c r="D65" s="75" t="s">
        <v>164</v>
      </c>
      <c r="E65" s="77">
        <v>48</v>
      </c>
      <c r="F65" s="77">
        <v>1970</v>
      </c>
      <c r="G65" s="77">
        <f>IF(F65&gt;0,VLOOKUP(D65,Table1[],2,FALSE),"")</f>
        <v>100</v>
      </c>
      <c r="H65" s="78">
        <f t="shared" si="16"/>
        <v>47</v>
      </c>
      <c r="I65" s="104">
        <v>4</v>
      </c>
      <c r="J65" s="75">
        <v>4</v>
      </c>
      <c r="K65" s="105" t="s">
        <v>108</v>
      </c>
      <c r="L65" s="105" t="s">
        <v>109</v>
      </c>
      <c r="M65" s="106">
        <v>0</v>
      </c>
      <c r="N65" s="104">
        <v>6</v>
      </c>
      <c r="O65" s="75">
        <v>6</v>
      </c>
      <c r="P65" s="105" t="s">
        <v>108</v>
      </c>
      <c r="Q65" s="105" t="s">
        <v>109</v>
      </c>
      <c r="R65" s="121">
        <v>0</v>
      </c>
      <c r="S65" s="125">
        <f>'Manhole Quick Ratings'!H97</f>
        <v>1</v>
      </c>
      <c r="T65" s="77">
        <f>'Manhole Quick Ratings'!I97</f>
        <v>4</v>
      </c>
      <c r="U65" s="77">
        <f>'Manhole Quick Ratings'!J97</f>
        <v>0</v>
      </c>
      <c r="V65" s="78">
        <f>'Manhole Quick Ratings'!K97</f>
        <v>0</v>
      </c>
      <c r="W65" s="125">
        <f>'Manhole Quick Ratings'!M97</f>
        <v>1</v>
      </c>
      <c r="X65" s="77">
        <f>'Manhole Quick Ratings'!N97</f>
        <v>6</v>
      </c>
      <c r="Y65" s="77">
        <f>'Manhole Quick Ratings'!O97</f>
        <v>0</v>
      </c>
      <c r="Z65" s="78">
        <f>'Manhole Quick Ratings'!P97</f>
        <v>0</v>
      </c>
      <c r="AA65" s="125">
        <f>'Manhole Quick Ratings'!R97</f>
        <v>1</v>
      </c>
      <c r="AB65" s="77" t="str">
        <f>'Manhole Quick Ratings'!S97</f>
        <v>A</v>
      </c>
      <c r="AC65" s="77">
        <f>'Manhole Quick Ratings'!T97</f>
        <v>0</v>
      </c>
      <c r="AD65" s="78">
        <f>'Manhole Quick Ratings'!U97</f>
        <v>0</v>
      </c>
      <c r="AE65" s="125" t="str">
        <f t="shared" si="24"/>
        <v>1A</v>
      </c>
      <c r="AF65" s="127">
        <f>(10/10/$AP$11)+1</f>
        <v>1.8333333333333335</v>
      </c>
      <c r="AG65" s="77">
        <v>2</v>
      </c>
      <c r="AH65" s="128">
        <f t="shared" ref="AH65:AH96" si="25">AF65*AG65</f>
        <v>3.666666666666667</v>
      </c>
      <c r="AI65" s="69"/>
      <c r="AJ65" s="33">
        <f>IF(F65&gt;0,VLOOKUP(F65,Table2[],3,FALSE),"")</f>
        <v>400</v>
      </c>
      <c r="AK65" s="34">
        <f t="shared" si="17"/>
        <v>3102.9088464985639</v>
      </c>
      <c r="AL65" s="35">
        <f t="shared" si="18"/>
        <v>1458.3671578543249</v>
      </c>
      <c r="AM65" s="36">
        <f t="shared" si="8"/>
        <v>12448.544574870502</v>
      </c>
      <c r="AN65" s="28"/>
      <c r="AT65" s="14">
        <v>2020</v>
      </c>
      <c r="AU65" s="14">
        <v>1.2</v>
      </c>
      <c r="AV65" s="41">
        <f t="shared" si="9"/>
        <v>2664.1664550198248</v>
      </c>
      <c r="AX65" s="38">
        <f t="shared" si="4"/>
        <v>1</v>
      </c>
      <c r="AZ65" s="39">
        <f t="shared" si="5"/>
        <v>1</v>
      </c>
      <c r="BA65" s="15" t="str">
        <f t="shared" si="6"/>
        <v/>
      </c>
      <c r="BB65" s="40" t="str">
        <f t="shared" si="7"/>
        <v/>
      </c>
    </row>
    <row r="66" spans="1:54" ht="15" customHeight="1" x14ac:dyDescent="0.2">
      <c r="A66" s="74">
        <v>53</v>
      </c>
      <c r="B66" s="75">
        <v>39</v>
      </c>
      <c r="C66" s="76" t="s">
        <v>216</v>
      </c>
      <c r="D66" s="75" t="s">
        <v>164</v>
      </c>
      <c r="E66" s="77">
        <v>48</v>
      </c>
      <c r="F66" s="77">
        <v>1999</v>
      </c>
      <c r="G66" s="77">
        <f>IF(F66&gt;0,VLOOKUP(D66,Table1[],2,FALSE),"")</f>
        <v>100</v>
      </c>
      <c r="H66" s="78">
        <f t="shared" si="16"/>
        <v>76</v>
      </c>
      <c r="I66" s="104">
        <v>4</v>
      </c>
      <c r="J66" s="75">
        <v>4</v>
      </c>
      <c r="K66" s="105" t="s">
        <v>108</v>
      </c>
      <c r="L66" s="105" t="s">
        <v>109</v>
      </c>
      <c r="M66" s="106">
        <v>0</v>
      </c>
      <c r="N66" s="104">
        <v>4</v>
      </c>
      <c r="O66" s="75">
        <v>4</v>
      </c>
      <c r="P66" s="105" t="s">
        <v>108</v>
      </c>
      <c r="Q66" s="105" t="s">
        <v>109</v>
      </c>
      <c r="R66" s="121">
        <v>0</v>
      </c>
      <c r="S66" s="125">
        <f>'Manhole Quick Ratings'!H41</f>
        <v>1</v>
      </c>
      <c r="T66" s="77">
        <f>'Manhole Quick Ratings'!I41</f>
        <v>4</v>
      </c>
      <c r="U66" s="77">
        <f>'Manhole Quick Ratings'!J41</f>
        <v>0</v>
      </c>
      <c r="V66" s="78">
        <f>'Manhole Quick Ratings'!K41</f>
        <v>0</v>
      </c>
      <c r="W66" s="125">
        <f>'Manhole Quick Ratings'!M41</f>
        <v>1</v>
      </c>
      <c r="X66" s="77">
        <f>'Manhole Quick Ratings'!N41</f>
        <v>4</v>
      </c>
      <c r="Y66" s="77">
        <f>'Manhole Quick Ratings'!O41</f>
        <v>0</v>
      </c>
      <c r="Z66" s="78">
        <f>'Manhole Quick Ratings'!P41</f>
        <v>0</v>
      </c>
      <c r="AA66" s="125">
        <f>'Manhole Quick Ratings'!R41</f>
        <v>1</v>
      </c>
      <c r="AB66" s="77">
        <f>'Manhole Quick Ratings'!S41</f>
        <v>8</v>
      </c>
      <c r="AC66" s="77">
        <f>'Manhole Quick Ratings'!T41</f>
        <v>0</v>
      </c>
      <c r="AD66" s="78">
        <f>'Manhole Quick Ratings'!U41</f>
        <v>0</v>
      </c>
      <c r="AE66" s="125" t="str">
        <f t="shared" si="24"/>
        <v>18</v>
      </c>
      <c r="AF66" s="127">
        <f>IF(AE66&gt;0,AE66/10/$AP$11,1)</f>
        <v>1.5</v>
      </c>
      <c r="AG66" s="77">
        <v>1</v>
      </c>
      <c r="AH66" s="128">
        <f t="shared" si="25"/>
        <v>1.5</v>
      </c>
      <c r="AI66" s="69"/>
      <c r="AJ66" s="33">
        <f>IF(F66&gt;0,VLOOKUP(F66,Table2[],3,FALSE),"")</f>
        <v>1717.1232348324859</v>
      </c>
      <c r="AK66" s="34">
        <f t="shared" si="17"/>
        <v>3102.9088464985639</v>
      </c>
      <c r="AL66" s="35">
        <f t="shared" si="18"/>
        <v>2358.2107233389088</v>
      </c>
      <c r="AM66" s="36">
        <f t="shared" si="8"/>
        <v>29335.810745159994</v>
      </c>
      <c r="AN66" s="28"/>
      <c r="AT66" s="14">
        <v>2021</v>
      </c>
      <c r="AU66" s="14">
        <v>4.7</v>
      </c>
      <c r="AV66" s="41">
        <f t="shared" si="9"/>
        <v>2789.3822784057566</v>
      </c>
      <c r="AX66" s="38">
        <f t="shared" si="4"/>
        <v>1</v>
      </c>
      <c r="AZ66" s="39">
        <f t="shared" si="5"/>
        <v>1</v>
      </c>
      <c r="BA66" s="15" t="str">
        <f t="shared" si="6"/>
        <v/>
      </c>
      <c r="BB66" s="40" t="str">
        <f t="shared" si="7"/>
        <v/>
      </c>
    </row>
    <row r="67" spans="1:54" ht="15" customHeight="1" x14ac:dyDescent="0.2">
      <c r="A67" s="74">
        <v>54</v>
      </c>
      <c r="B67" s="75">
        <v>35</v>
      </c>
      <c r="C67" s="76" t="s">
        <v>216</v>
      </c>
      <c r="D67" s="75" t="s">
        <v>164</v>
      </c>
      <c r="E67" s="77">
        <v>48</v>
      </c>
      <c r="F67" s="77">
        <v>1999</v>
      </c>
      <c r="G67" s="77">
        <f>IF(F67&gt;0,VLOOKUP(D67,Table1[],2,FALSE),"")</f>
        <v>100</v>
      </c>
      <c r="H67" s="78">
        <f t="shared" si="16"/>
        <v>76</v>
      </c>
      <c r="I67" s="104">
        <v>4</v>
      </c>
      <c r="J67" s="75">
        <v>4</v>
      </c>
      <c r="K67" s="105" t="s">
        <v>108</v>
      </c>
      <c r="L67" s="105" t="s">
        <v>109</v>
      </c>
      <c r="M67" s="106">
        <v>0</v>
      </c>
      <c r="N67" s="104">
        <v>4</v>
      </c>
      <c r="O67" s="75">
        <v>4</v>
      </c>
      <c r="P67" s="105" t="s">
        <v>108</v>
      </c>
      <c r="Q67" s="105" t="s">
        <v>109</v>
      </c>
      <c r="R67" s="121">
        <v>0</v>
      </c>
      <c r="S67" s="125">
        <f>'Manhole Quick Ratings'!H37</f>
        <v>1</v>
      </c>
      <c r="T67" s="77">
        <f>'Manhole Quick Ratings'!I37</f>
        <v>4</v>
      </c>
      <c r="U67" s="77">
        <f>'Manhole Quick Ratings'!J37</f>
        <v>0</v>
      </c>
      <c r="V67" s="78">
        <f>'Manhole Quick Ratings'!K37</f>
        <v>0</v>
      </c>
      <c r="W67" s="125">
        <f>'Manhole Quick Ratings'!M37</f>
        <v>1</v>
      </c>
      <c r="X67" s="77">
        <f>'Manhole Quick Ratings'!N37</f>
        <v>4</v>
      </c>
      <c r="Y67" s="77">
        <f>'Manhole Quick Ratings'!O37</f>
        <v>0</v>
      </c>
      <c r="Z67" s="78">
        <f>'Manhole Quick Ratings'!P37</f>
        <v>0</v>
      </c>
      <c r="AA67" s="125">
        <f>'Manhole Quick Ratings'!R37</f>
        <v>1</v>
      </c>
      <c r="AB67" s="77">
        <f>'Manhole Quick Ratings'!S37</f>
        <v>8</v>
      </c>
      <c r="AC67" s="77">
        <f>'Manhole Quick Ratings'!T37</f>
        <v>0</v>
      </c>
      <c r="AD67" s="78">
        <f>'Manhole Quick Ratings'!U37</f>
        <v>0</v>
      </c>
      <c r="AE67" s="125" t="str">
        <f t="shared" si="24"/>
        <v>18</v>
      </c>
      <c r="AF67" s="127">
        <f>IF(AE67&gt;0,AE67/10/$AP$11,1)</f>
        <v>1.5</v>
      </c>
      <c r="AG67" s="77">
        <v>1</v>
      </c>
      <c r="AH67" s="128">
        <f t="shared" si="25"/>
        <v>1.5</v>
      </c>
      <c r="AI67" s="69"/>
      <c r="AJ67" s="33">
        <f>IF(F67&gt;0,VLOOKUP(F67,Table2[],3,FALSE),"")</f>
        <v>1717.1232348324859</v>
      </c>
      <c r="AK67" s="34">
        <f t="shared" si="17"/>
        <v>3102.9088464985639</v>
      </c>
      <c r="AL67" s="35">
        <f t="shared" si="18"/>
        <v>2358.2107233389088</v>
      </c>
      <c r="AM67" s="36">
        <f t="shared" si="8"/>
        <v>29335.810745159994</v>
      </c>
      <c r="AN67" s="28"/>
      <c r="AT67" s="14">
        <v>2022</v>
      </c>
      <c r="AU67" s="14">
        <v>8</v>
      </c>
      <c r="AV67" s="41">
        <f t="shared" si="9"/>
        <v>3012.5328606782173</v>
      </c>
      <c r="AX67" s="38">
        <f t="shared" si="4"/>
        <v>1</v>
      </c>
      <c r="AZ67" s="39">
        <f t="shared" si="5"/>
        <v>1</v>
      </c>
      <c r="BA67" s="15" t="str">
        <f t="shared" si="6"/>
        <v/>
      </c>
      <c r="BB67" s="40" t="str">
        <f t="shared" si="7"/>
        <v/>
      </c>
    </row>
    <row r="68" spans="1:54" ht="15" customHeight="1" x14ac:dyDescent="0.2">
      <c r="A68" s="74">
        <v>55</v>
      </c>
      <c r="B68" s="75">
        <v>34</v>
      </c>
      <c r="C68" s="76" t="s">
        <v>216</v>
      </c>
      <c r="D68" s="75" t="s">
        <v>164</v>
      </c>
      <c r="E68" s="77">
        <v>48</v>
      </c>
      <c r="F68" s="77">
        <v>1999</v>
      </c>
      <c r="G68" s="77">
        <f>IF(F68&gt;0,VLOOKUP(D68,Table1[],2,FALSE),"")</f>
        <v>100</v>
      </c>
      <c r="H68" s="78">
        <f t="shared" si="16"/>
        <v>76</v>
      </c>
      <c r="I68" s="104">
        <v>4</v>
      </c>
      <c r="J68" s="75">
        <v>4</v>
      </c>
      <c r="K68" s="105" t="s">
        <v>108</v>
      </c>
      <c r="L68" s="105" t="s">
        <v>109</v>
      </c>
      <c r="M68" s="106">
        <v>0</v>
      </c>
      <c r="N68" s="104">
        <v>6</v>
      </c>
      <c r="O68" s="75">
        <v>6</v>
      </c>
      <c r="P68" s="105" t="s">
        <v>108</v>
      </c>
      <c r="Q68" s="105" t="s">
        <v>109</v>
      </c>
      <c r="R68" s="121">
        <v>0</v>
      </c>
      <c r="S68" s="125">
        <f>'Manhole Quick Ratings'!H36</f>
        <v>1</v>
      </c>
      <c r="T68" s="77">
        <f>'Manhole Quick Ratings'!I36</f>
        <v>4</v>
      </c>
      <c r="U68" s="77">
        <f>'Manhole Quick Ratings'!J36</f>
        <v>0</v>
      </c>
      <c r="V68" s="78">
        <f>'Manhole Quick Ratings'!K36</f>
        <v>0</v>
      </c>
      <c r="W68" s="125">
        <f>'Manhole Quick Ratings'!M36</f>
        <v>1</v>
      </c>
      <c r="X68" s="77">
        <f>'Manhole Quick Ratings'!N36</f>
        <v>6</v>
      </c>
      <c r="Y68" s="77">
        <f>'Manhole Quick Ratings'!O36</f>
        <v>0</v>
      </c>
      <c r="Z68" s="78">
        <f>'Manhole Quick Ratings'!P36</f>
        <v>0</v>
      </c>
      <c r="AA68" s="125">
        <f>'Manhole Quick Ratings'!R36</f>
        <v>1</v>
      </c>
      <c r="AB68" s="77" t="str">
        <f>'Manhole Quick Ratings'!S36</f>
        <v>A</v>
      </c>
      <c r="AC68" s="77">
        <f>'Manhole Quick Ratings'!T36</f>
        <v>0</v>
      </c>
      <c r="AD68" s="78">
        <f>'Manhole Quick Ratings'!U36</f>
        <v>0</v>
      </c>
      <c r="AE68" s="125" t="str">
        <f t="shared" si="24"/>
        <v>1A</v>
      </c>
      <c r="AF68" s="127">
        <f>(10/10/$AP$11)+1</f>
        <v>1.8333333333333335</v>
      </c>
      <c r="AG68" s="77">
        <v>1</v>
      </c>
      <c r="AH68" s="128">
        <f t="shared" si="25"/>
        <v>1.8333333333333335</v>
      </c>
      <c r="AI68" s="69"/>
      <c r="AJ68" s="33">
        <f>IF(F68&gt;0,VLOOKUP(F68,Table2[],3,FALSE),"")</f>
        <v>1717.1232348324859</v>
      </c>
      <c r="AK68" s="34">
        <f t="shared" si="17"/>
        <v>3102.9088464985639</v>
      </c>
      <c r="AL68" s="35">
        <f t="shared" si="18"/>
        <v>2358.2107233389088</v>
      </c>
      <c r="AM68" s="36">
        <f t="shared" si="8"/>
        <v>29335.810745159994</v>
      </c>
      <c r="AN68" s="28"/>
      <c r="AT68" s="14">
        <v>2023</v>
      </c>
      <c r="AU68" s="14">
        <v>3</v>
      </c>
      <c r="AV68" s="41">
        <f t="shared" si="9"/>
        <v>3102.9088464985639</v>
      </c>
      <c r="AX68" s="38">
        <f t="shared" si="4"/>
        <v>1</v>
      </c>
      <c r="AZ68" s="39">
        <f t="shared" si="5"/>
        <v>1</v>
      </c>
      <c r="BA68" s="15" t="str">
        <f t="shared" si="6"/>
        <v/>
      </c>
      <c r="BB68" s="40" t="str">
        <f t="shared" si="7"/>
        <v/>
      </c>
    </row>
    <row r="69" spans="1:54" ht="15" customHeight="1" x14ac:dyDescent="0.2">
      <c r="A69" s="74">
        <v>56</v>
      </c>
      <c r="B69" s="75">
        <v>152</v>
      </c>
      <c r="C69" s="76" t="s">
        <v>216</v>
      </c>
      <c r="D69" s="75" t="s">
        <v>164</v>
      </c>
      <c r="E69" s="77">
        <v>48</v>
      </c>
      <c r="F69" s="77">
        <v>1999</v>
      </c>
      <c r="G69" s="77">
        <f>IF(F69&gt;0,VLOOKUP(D69,Table1[],2,FALSE),"")</f>
        <v>100</v>
      </c>
      <c r="H69" s="78">
        <f t="shared" si="16"/>
        <v>76</v>
      </c>
      <c r="I69" s="104">
        <v>4</v>
      </c>
      <c r="J69" s="75">
        <v>4</v>
      </c>
      <c r="K69" s="105" t="s">
        <v>108</v>
      </c>
      <c r="L69" s="105" t="s">
        <v>109</v>
      </c>
      <c r="M69" s="106">
        <v>0</v>
      </c>
      <c r="N69" s="104">
        <v>5</v>
      </c>
      <c r="O69" s="75">
        <v>5</v>
      </c>
      <c r="P69" s="105" t="s">
        <v>108</v>
      </c>
      <c r="Q69" s="105" t="s">
        <v>109</v>
      </c>
      <c r="R69" s="121">
        <v>0</v>
      </c>
      <c r="S69" s="125">
        <f>'Manhole Quick Ratings'!H154</f>
        <v>1</v>
      </c>
      <c r="T69" s="77">
        <f>'Manhole Quick Ratings'!I154</f>
        <v>4</v>
      </c>
      <c r="U69" s="77">
        <f>'Manhole Quick Ratings'!J154</f>
        <v>0</v>
      </c>
      <c r="V69" s="78">
        <f>'Manhole Quick Ratings'!K154</f>
        <v>0</v>
      </c>
      <c r="W69" s="125">
        <f>'Manhole Quick Ratings'!M154</f>
        <v>1</v>
      </c>
      <c r="X69" s="77">
        <f>'Manhole Quick Ratings'!N154</f>
        <v>5</v>
      </c>
      <c r="Y69" s="77">
        <f>'Manhole Quick Ratings'!O154</f>
        <v>0</v>
      </c>
      <c r="Z69" s="78">
        <f>'Manhole Quick Ratings'!P154</f>
        <v>0</v>
      </c>
      <c r="AA69" s="125">
        <f>'Manhole Quick Ratings'!R154</f>
        <v>1</v>
      </c>
      <c r="AB69" s="77">
        <f>'Manhole Quick Ratings'!S154</f>
        <v>9</v>
      </c>
      <c r="AC69" s="77">
        <f>'Manhole Quick Ratings'!T154</f>
        <v>0</v>
      </c>
      <c r="AD69" s="78">
        <f>'Manhole Quick Ratings'!U154</f>
        <v>0</v>
      </c>
      <c r="AE69" s="125" t="str">
        <f t="shared" si="24"/>
        <v>19</v>
      </c>
      <c r="AF69" s="127">
        <f t="shared" ref="AF69:AF75" si="26">IF(AE69&gt;0,AE69/10/$AP$11,1)</f>
        <v>1.5833333333333333</v>
      </c>
      <c r="AG69" s="77">
        <v>1</v>
      </c>
      <c r="AH69" s="128">
        <f t="shared" si="25"/>
        <v>1.5833333333333333</v>
      </c>
      <c r="AI69" s="69"/>
      <c r="AJ69" s="33">
        <f>IF(F69&gt;0,VLOOKUP(F69,Table2[],3,FALSE),"")</f>
        <v>1717.1232348324859</v>
      </c>
      <c r="AK69" s="34">
        <f t="shared" si="17"/>
        <v>3102.9088464985639</v>
      </c>
      <c r="AL69" s="35">
        <f t="shared" si="18"/>
        <v>2358.2107233389088</v>
      </c>
      <c r="AM69" s="36">
        <f t="shared" si="8"/>
        <v>29335.810745159994</v>
      </c>
      <c r="AN69" s="28"/>
      <c r="AT69" s="14">
        <v>2024</v>
      </c>
      <c r="AX69" s="38">
        <f t="shared" si="4"/>
        <v>1</v>
      </c>
      <c r="AZ69" s="39">
        <f t="shared" si="5"/>
        <v>1</v>
      </c>
      <c r="BA69" s="15" t="str">
        <f t="shared" si="6"/>
        <v/>
      </c>
      <c r="BB69" s="40" t="str">
        <f t="shared" si="7"/>
        <v/>
      </c>
    </row>
    <row r="70" spans="1:54" ht="15" customHeight="1" x14ac:dyDescent="0.2">
      <c r="A70" s="74">
        <v>57</v>
      </c>
      <c r="B70" s="75">
        <v>33</v>
      </c>
      <c r="C70" s="76" t="s">
        <v>216</v>
      </c>
      <c r="D70" s="75" t="s">
        <v>164</v>
      </c>
      <c r="E70" s="77">
        <v>48</v>
      </c>
      <c r="F70" s="77">
        <v>1999</v>
      </c>
      <c r="G70" s="77">
        <f>IF(F70&gt;0,VLOOKUP(D70,Table1[],2,FALSE),"")</f>
        <v>100</v>
      </c>
      <c r="H70" s="78">
        <f t="shared" si="16"/>
        <v>76</v>
      </c>
      <c r="I70" s="104">
        <v>4</v>
      </c>
      <c r="J70" s="75">
        <v>4</v>
      </c>
      <c r="K70" s="105" t="s">
        <v>108</v>
      </c>
      <c r="L70" s="105" t="s">
        <v>109</v>
      </c>
      <c r="M70" s="106">
        <v>0</v>
      </c>
      <c r="N70" s="104">
        <v>5</v>
      </c>
      <c r="O70" s="75">
        <v>5</v>
      </c>
      <c r="P70" s="105" t="s">
        <v>108</v>
      </c>
      <c r="Q70" s="105" t="s">
        <v>109</v>
      </c>
      <c r="R70" s="121">
        <v>0</v>
      </c>
      <c r="S70" s="125">
        <f>'Manhole Quick Ratings'!H35</f>
        <v>1</v>
      </c>
      <c r="T70" s="77">
        <f>'Manhole Quick Ratings'!I35</f>
        <v>4</v>
      </c>
      <c r="U70" s="77">
        <f>'Manhole Quick Ratings'!J35</f>
        <v>0</v>
      </c>
      <c r="V70" s="78">
        <f>'Manhole Quick Ratings'!K35</f>
        <v>0</v>
      </c>
      <c r="W70" s="125">
        <f>'Manhole Quick Ratings'!M35</f>
        <v>1</v>
      </c>
      <c r="X70" s="77">
        <f>'Manhole Quick Ratings'!N35</f>
        <v>5</v>
      </c>
      <c r="Y70" s="77">
        <f>'Manhole Quick Ratings'!O35</f>
        <v>0</v>
      </c>
      <c r="Z70" s="78">
        <f>'Manhole Quick Ratings'!P35</f>
        <v>0</v>
      </c>
      <c r="AA70" s="125">
        <f>'Manhole Quick Ratings'!R35</f>
        <v>1</v>
      </c>
      <c r="AB70" s="77">
        <f>'Manhole Quick Ratings'!S35</f>
        <v>9</v>
      </c>
      <c r="AC70" s="77">
        <f>'Manhole Quick Ratings'!T35</f>
        <v>0</v>
      </c>
      <c r="AD70" s="78">
        <f>'Manhole Quick Ratings'!U35</f>
        <v>0</v>
      </c>
      <c r="AE70" s="125" t="str">
        <f t="shared" si="24"/>
        <v>19</v>
      </c>
      <c r="AF70" s="127">
        <f t="shared" si="26"/>
        <v>1.5833333333333333</v>
      </c>
      <c r="AG70" s="77">
        <v>1</v>
      </c>
      <c r="AH70" s="128">
        <f t="shared" si="25"/>
        <v>1.5833333333333333</v>
      </c>
      <c r="AI70" s="69"/>
      <c r="AJ70" s="33">
        <f>IF(F70&gt;0,VLOOKUP(F70,Table2[],3,FALSE),"")</f>
        <v>1717.1232348324859</v>
      </c>
      <c r="AK70" s="34">
        <f t="shared" si="17"/>
        <v>3102.9088464985639</v>
      </c>
      <c r="AL70" s="35">
        <f t="shared" si="18"/>
        <v>2358.2107233389088</v>
      </c>
      <c r="AM70" s="36">
        <f t="shared" si="8"/>
        <v>29335.810745159994</v>
      </c>
      <c r="AN70" s="28"/>
      <c r="AT70" s="14">
        <v>2025</v>
      </c>
      <c r="AX70" s="38">
        <f t="shared" si="4"/>
        <v>1</v>
      </c>
      <c r="AZ70" s="39">
        <f t="shared" si="5"/>
        <v>1</v>
      </c>
      <c r="BA70" s="15" t="str">
        <f t="shared" si="6"/>
        <v/>
      </c>
      <c r="BB70" s="40" t="str">
        <f t="shared" si="7"/>
        <v/>
      </c>
    </row>
    <row r="71" spans="1:54" ht="15" customHeight="1" x14ac:dyDescent="0.2">
      <c r="A71" s="74">
        <v>58</v>
      </c>
      <c r="B71" s="75">
        <v>32</v>
      </c>
      <c r="C71" s="76" t="s">
        <v>216</v>
      </c>
      <c r="D71" s="75" t="s">
        <v>164</v>
      </c>
      <c r="E71" s="77">
        <v>48</v>
      </c>
      <c r="F71" s="77">
        <v>1999</v>
      </c>
      <c r="G71" s="77">
        <f>IF(F71&gt;0,VLOOKUP(D71,Table1[],2,FALSE),"")</f>
        <v>100</v>
      </c>
      <c r="H71" s="78">
        <f t="shared" si="16"/>
        <v>76</v>
      </c>
      <c r="I71" s="104">
        <v>4</v>
      </c>
      <c r="J71" s="75">
        <v>4</v>
      </c>
      <c r="K71" s="105" t="s">
        <v>136</v>
      </c>
      <c r="L71" s="105" t="s">
        <v>109</v>
      </c>
      <c r="M71" s="106">
        <v>0</v>
      </c>
      <c r="N71" s="104">
        <v>5</v>
      </c>
      <c r="O71" s="75">
        <v>5</v>
      </c>
      <c r="P71" s="105" t="s">
        <v>119</v>
      </c>
      <c r="Q71" s="105" t="s">
        <v>109</v>
      </c>
      <c r="R71" s="121">
        <v>5</v>
      </c>
      <c r="S71" s="125">
        <f>'Manhole Quick Ratings'!H34</f>
        <v>1</v>
      </c>
      <c r="T71" s="77">
        <f>'Manhole Quick Ratings'!I34</f>
        <v>4</v>
      </c>
      <c r="U71" s="77">
        <f>'Manhole Quick Ratings'!J34</f>
        <v>0</v>
      </c>
      <c r="V71" s="78">
        <f>'Manhole Quick Ratings'!K34</f>
        <v>0</v>
      </c>
      <c r="W71" s="125">
        <f>'Manhole Quick Ratings'!M34</f>
        <v>1</v>
      </c>
      <c r="X71" s="77">
        <f>'Manhole Quick Ratings'!N34</f>
        <v>5</v>
      </c>
      <c r="Y71" s="77">
        <f>'Manhole Quick Ratings'!O34</f>
        <v>0</v>
      </c>
      <c r="Z71" s="78">
        <f>'Manhole Quick Ratings'!P34</f>
        <v>0</v>
      </c>
      <c r="AA71" s="125">
        <f>'Manhole Quick Ratings'!R34</f>
        <v>1</v>
      </c>
      <c r="AB71" s="77">
        <f>'Manhole Quick Ratings'!S34</f>
        <v>9</v>
      </c>
      <c r="AC71" s="77">
        <f>'Manhole Quick Ratings'!T34</f>
        <v>0</v>
      </c>
      <c r="AD71" s="78">
        <f>'Manhole Quick Ratings'!U34</f>
        <v>0</v>
      </c>
      <c r="AE71" s="125" t="str">
        <f t="shared" si="24"/>
        <v>19</v>
      </c>
      <c r="AF71" s="127">
        <f t="shared" si="26"/>
        <v>1.5833333333333333</v>
      </c>
      <c r="AG71" s="77">
        <v>1</v>
      </c>
      <c r="AH71" s="128">
        <f t="shared" si="25"/>
        <v>1.5833333333333333</v>
      </c>
      <c r="AI71" s="69"/>
      <c r="AJ71" s="33">
        <f>IF(F71&gt;0,VLOOKUP(F71,Table2[],3,FALSE),"")</f>
        <v>1717.1232348324859</v>
      </c>
      <c r="AK71" s="34">
        <f t="shared" si="17"/>
        <v>3102.9088464985639</v>
      </c>
      <c r="AL71" s="35">
        <f t="shared" si="18"/>
        <v>2358.2107233389088</v>
      </c>
      <c r="AM71" s="36">
        <f t="shared" si="8"/>
        <v>29335.810745159994</v>
      </c>
      <c r="AN71" s="28"/>
      <c r="AT71" s="14">
        <v>2026</v>
      </c>
      <c r="AX71" s="38">
        <f t="shared" si="4"/>
        <v>1</v>
      </c>
      <c r="AZ71" s="39">
        <f t="shared" si="5"/>
        <v>1</v>
      </c>
      <c r="BA71" s="15" t="str">
        <f t="shared" si="6"/>
        <v/>
      </c>
      <c r="BB71" s="40" t="str">
        <f t="shared" si="7"/>
        <v/>
      </c>
    </row>
    <row r="72" spans="1:54" ht="15" customHeight="1" x14ac:dyDescent="0.2">
      <c r="A72" s="74">
        <v>59</v>
      </c>
      <c r="B72" s="75">
        <v>70</v>
      </c>
      <c r="C72" s="76" t="s">
        <v>217</v>
      </c>
      <c r="D72" s="75" t="s">
        <v>164</v>
      </c>
      <c r="E72" s="77">
        <v>48</v>
      </c>
      <c r="F72" s="77">
        <v>1970</v>
      </c>
      <c r="G72" s="77">
        <f>IF(F72&gt;0,VLOOKUP(D72,Table1[],2,FALSE),"")</f>
        <v>100</v>
      </c>
      <c r="H72" s="78">
        <f t="shared" si="16"/>
        <v>47</v>
      </c>
      <c r="I72" s="104">
        <v>4</v>
      </c>
      <c r="J72" s="75">
        <v>4</v>
      </c>
      <c r="K72" s="105" t="s">
        <v>108</v>
      </c>
      <c r="L72" s="105" t="s">
        <v>109</v>
      </c>
      <c r="M72" s="106">
        <v>0</v>
      </c>
      <c r="N72" s="104">
        <v>5</v>
      </c>
      <c r="O72" s="75">
        <v>5</v>
      </c>
      <c r="P72" s="105" t="s">
        <v>108</v>
      </c>
      <c r="Q72" s="105" t="s">
        <v>109</v>
      </c>
      <c r="R72" s="121">
        <v>0</v>
      </c>
      <c r="S72" s="125">
        <f>'Manhole Quick Ratings'!H72</f>
        <v>1</v>
      </c>
      <c r="T72" s="77">
        <f>'Manhole Quick Ratings'!I72</f>
        <v>4</v>
      </c>
      <c r="U72" s="77">
        <f>'Manhole Quick Ratings'!J72</f>
        <v>0</v>
      </c>
      <c r="V72" s="78">
        <f>'Manhole Quick Ratings'!K72</f>
        <v>0</v>
      </c>
      <c r="W72" s="125">
        <f>'Manhole Quick Ratings'!M72</f>
        <v>1</v>
      </c>
      <c r="X72" s="77">
        <f>'Manhole Quick Ratings'!N72</f>
        <v>5</v>
      </c>
      <c r="Y72" s="77">
        <f>'Manhole Quick Ratings'!O72</f>
        <v>0</v>
      </c>
      <c r="Z72" s="78">
        <f>'Manhole Quick Ratings'!P72</f>
        <v>0</v>
      </c>
      <c r="AA72" s="125">
        <f>'Manhole Quick Ratings'!R72</f>
        <v>1</v>
      </c>
      <c r="AB72" s="77">
        <f>'Manhole Quick Ratings'!S72</f>
        <v>9</v>
      </c>
      <c r="AC72" s="77">
        <f>'Manhole Quick Ratings'!T72</f>
        <v>0</v>
      </c>
      <c r="AD72" s="78">
        <f>'Manhole Quick Ratings'!U72</f>
        <v>0</v>
      </c>
      <c r="AE72" s="125" t="str">
        <f t="shared" si="24"/>
        <v>19</v>
      </c>
      <c r="AF72" s="127">
        <f t="shared" si="26"/>
        <v>1.5833333333333333</v>
      </c>
      <c r="AG72" s="77">
        <v>1</v>
      </c>
      <c r="AH72" s="128">
        <f t="shared" si="25"/>
        <v>1.5833333333333333</v>
      </c>
      <c r="AI72" s="69"/>
      <c r="AJ72" s="33">
        <f>IF(F72&gt;0,VLOOKUP(F72,Table2[],3,FALSE),"")</f>
        <v>400</v>
      </c>
      <c r="AK72" s="34">
        <f t="shared" si="17"/>
        <v>3102.9088464985639</v>
      </c>
      <c r="AL72" s="35">
        <f t="shared" si="18"/>
        <v>1458.3671578543249</v>
      </c>
      <c r="AM72" s="36">
        <f t="shared" si="8"/>
        <v>12448.544574870502</v>
      </c>
      <c r="AN72" s="28"/>
      <c r="AT72" s="14">
        <v>2027</v>
      </c>
      <c r="AX72" s="38">
        <f t="shared" si="4"/>
        <v>1</v>
      </c>
      <c r="AZ72" s="39">
        <f t="shared" si="5"/>
        <v>1</v>
      </c>
      <c r="BA72" s="15" t="str">
        <f t="shared" si="6"/>
        <v/>
      </c>
      <c r="BB72" s="40" t="str">
        <f t="shared" si="7"/>
        <v/>
      </c>
    </row>
    <row r="73" spans="1:54" ht="15" customHeight="1" x14ac:dyDescent="0.2">
      <c r="A73" s="74">
        <v>60</v>
      </c>
      <c r="B73" s="75">
        <v>158</v>
      </c>
      <c r="C73" s="76" t="s">
        <v>217</v>
      </c>
      <c r="D73" s="75" t="s">
        <v>164</v>
      </c>
      <c r="E73" s="77">
        <v>48</v>
      </c>
      <c r="F73" s="77">
        <v>1970</v>
      </c>
      <c r="G73" s="77">
        <f>IF(F73&gt;0,VLOOKUP(D73,Table1[],2,FALSE),"")</f>
        <v>100</v>
      </c>
      <c r="H73" s="78">
        <f t="shared" si="16"/>
        <v>47</v>
      </c>
      <c r="I73" s="104">
        <v>4</v>
      </c>
      <c r="J73" s="75">
        <v>4</v>
      </c>
      <c r="K73" s="105" t="s">
        <v>121</v>
      </c>
      <c r="L73" s="105" t="s">
        <v>109</v>
      </c>
      <c r="M73" s="106">
        <v>0</v>
      </c>
      <c r="N73" s="104">
        <v>6</v>
      </c>
      <c r="O73" s="75">
        <v>8</v>
      </c>
      <c r="P73" s="105" t="s">
        <v>114</v>
      </c>
      <c r="Q73" s="105" t="s">
        <v>113</v>
      </c>
      <c r="R73" s="121">
        <v>5</v>
      </c>
      <c r="S73" s="125">
        <f>'Manhole Quick Ratings'!H160</f>
        <v>1</v>
      </c>
      <c r="T73" s="77">
        <f>'Manhole Quick Ratings'!I160</f>
        <v>4</v>
      </c>
      <c r="U73" s="77">
        <f>'Manhole Quick Ratings'!J160</f>
        <v>0</v>
      </c>
      <c r="V73" s="78">
        <f>'Manhole Quick Ratings'!K160</f>
        <v>0</v>
      </c>
      <c r="W73" s="125">
        <f>'Manhole Quick Ratings'!M160</f>
        <v>3</v>
      </c>
      <c r="X73" s="77">
        <f>'Manhole Quick Ratings'!N160</f>
        <v>1</v>
      </c>
      <c r="Y73" s="77">
        <f>'Manhole Quick Ratings'!O160</f>
        <v>1</v>
      </c>
      <c r="Z73" s="78">
        <f>'Manhole Quick Ratings'!P160</f>
        <v>5</v>
      </c>
      <c r="AA73" s="125">
        <f>'Manhole Quick Ratings'!R160</f>
        <v>3</v>
      </c>
      <c r="AB73" s="77">
        <f>'Manhole Quick Ratings'!S160</f>
        <v>1</v>
      </c>
      <c r="AC73" s="77">
        <f>'Manhole Quick Ratings'!T160</f>
        <v>1</v>
      </c>
      <c r="AD73" s="78">
        <f>'Manhole Quick Ratings'!U160</f>
        <v>9</v>
      </c>
      <c r="AE73" s="125" t="str">
        <f t="shared" si="24"/>
        <v>31</v>
      </c>
      <c r="AF73" s="127">
        <f t="shared" si="26"/>
        <v>2.5833333333333335</v>
      </c>
      <c r="AG73" s="77">
        <v>1</v>
      </c>
      <c r="AH73" s="128">
        <f t="shared" si="25"/>
        <v>2.5833333333333335</v>
      </c>
      <c r="AI73" s="69"/>
      <c r="AJ73" s="33">
        <f>IF(F73&gt;0,VLOOKUP(F73,Table2[],3,FALSE),"")</f>
        <v>400</v>
      </c>
      <c r="AK73" s="34">
        <f t="shared" si="17"/>
        <v>3102.9088464985639</v>
      </c>
      <c r="AL73" s="35">
        <f t="shared" si="18"/>
        <v>1458.3671578543249</v>
      </c>
      <c r="AM73" s="36">
        <f t="shared" si="8"/>
        <v>12448.544574870502</v>
      </c>
      <c r="AN73" s="28"/>
      <c r="AT73" s="14">
        <v>2028</v>
      </c>
      <c r="AX73" s="38">
        <f t="shared" si="4"/>
        <v>1</v>
      </c>
      <c r="AZ73" s="39">
        <f t="shared" si="5"/>
        <v>1</v>
      </c>
      <c r="BA73" s="15" t="str">
        <f t="shared" si="6"/>
        <v/>
      </c>
      <c r="BB73" s="40" t="str">
        <f t="shared" si="7"/>
        <v/>
      </c>
    </row>
    <row r="74" spans="1:54" ht="15" customHeight="1" x14ac:dyDescent="0.2">
      <c r="A74" s="74">
        <v>61</v>
      </c>
      <c r="B74" s="75">
        <v>66</v>
      </c>
      <c r="C74" s="76" t="s">
        <v>218</v>
      </c>
      <c r="D74" s="75" t="s">
        <v>164</v>
      </c>
      <c r="E74" s="77">
        <v>48</v>
      </c>
      <c r="F74" s="77">
        <v>1970</v>
      </c>
      <c r="G74" s="77">
        <f>IF(F74&gt;0,VLOOKUP(D74,Table1[],2,FALSE),"")</f>
        <v>100</v>
      </c>
      <c r="H74" s="78">
        <f t="shared" si="16"/>
        <v>47</v>
      </c>
      <c r="I74" s="104">
        <v>4</v>
      </c>
      <c r="J74" s="75">
        <v>4</v>
      </c>
      <c r="K74" s="105" t="s">
        <v>108</v>
      </c>
      <c r="L74" s="105" t="s">
        <v>109</v>
      </c>
      <c r="M74" s="106">
        <v>0</v>
      </c>
      <c r="N74" s="104">
        <v>5</v>
      </c>
      <c r="O74" s="75">
        <v>5</v>
      </c>
      <c r="P74" s="105" t="s">
        <v>108</v>
      </c>
      <c r="Q74" s="105" t="s">
        <v>109</v>
      </c>
      <c r="R74" s="121">
        <v>0</v>
      </c>
      <c r="S74" s="125">
        <f>'Manhole Quick Ratings'!H68</f>
        <v>1</v>
      </c>
      <c r="T74" s="77">
        <f>'Manhole Quick Ratings'!I68</f>
        <v>4</v>
      </c>
      <c r="U74" s="77">
        <f>'Manhole Quick Ratings'!J68</f>
        <v>0</v>
      </c>
      <c r="V74" s="78">
        <f>'Manhole Quick Ratings'!K68</f>
        <v>0</v>
      </c>
      <c r="W74" s="125">
        <f>'Manhole Quick Ratings'!M68</f>
        <v>1</v>
      </c>
      <c r="X74" s="77">
        <f>'Manhole Quick Ratings'!N68</f>
        <v>5</v>
      </c>
      <c r="Y74" s="77">
        <f>'Manhole Quick Ratings'!O68</f>
        <v>0</v>
      </c>
      <c r="Z74" s="78">
        <f>'Manhole Quick Ratings'!P68</f>
        <v>0</v>
      </c>
      <c r="AA74" s="125">
        <f>'Manhole Quick Ratings'!R68</f>
        <v>1</v>
      </c>
      <c r="AB74" s="77">
        <f>'Manhole Quick Ratings'!S68</f>
        <v>9</v>
      </c>
      <c r="AC74" s="77">
        <f>'Manhole Quick Ratings'!T68</f>
        <v>0</v>
      </c>
      <c r="AD74" s="78">
        <f>'Manhole Quick Ratings'!U68</f>
        <v>0</v>
      </c>
      <c r="AE74" s="125" t="str">
        <f t="shared" si="24"/>
        <v>19</v>
      </c>
      <c r="AF74" s="127">
        <f t="shared" si="26"/>
        <v>1.5833333333333333</v>
      </c>
      <c r="AG74" s="77">
        <v>4</v>
      </c>
      <c r="AH74" s="128">
        <f t="shared" si="25"/>
        <v>6.333333333333333</v>
      </c>
      <c r="AI74" s="69"/>
      <c r="AJ74" s="33">
        <f>IF(F74&gt;0,VLOOKUP(F74,Table2[],3,FALSE),"")</f>
        <v>400</v>
      </c>
      <c r="AK74" s="34">
        <f t="shared" si="17"/>
        <v>3102.9088464985639</v>
      </c>
      <c r="AL74" s="35">
        <f t="shared" si="18"/>
        <v>1458.3671578543249</v>
      </c>
      <c r="AM74" s="36">
        <f t="shared" si="8"/>
        <v>12448.544574870502</v>
      </c>
      <c r="AN74" s="28"/>
      <c r="AT74" s="14">
        <v>2029</v>
      </c>
      <c r="AX74" s="38">
        <f t="shared" si="4"/>
        <v>1</v>
      </c>
      <c r="AZ74" s="39">
        <f t="shared" si="5"/>
        <v>1</v>
      </c>
      <c r="BA74" s="15" t="str">
        <f t="shared" si="6"/>
        <v/>
      </c>
      <c r="BB74" s="40" t="str">
        <f t="shared" si="7"/>
        <v/>
      </c>
    </row>
    <row r="75" spans="1:54" ht="15" customHeight="1" x14ac:dyDescent="0.2">
      <c r="A75" s="74">
        <v>62</v>
      </c>
      <c r="B75" s="75">
        <v>71</v>
      </c>
      <c r="C75" s="76" t="s">
        <v>105</v>
      </c>
      <c r="D75" s="75" t="s">
        <v>164</v>
      </c>
      <c r="E75" s="77">
        <v>48</v>
      </c>
      <c r="F75" s="77">
        <v>1970</v>
      </c>
      <c r="G75" s="77">
        <f>IF(F75&gt;0,VLOOKUP(D75,Table1[],2,FALSE),"")</f>
        <v>100</v>
      </c>
      <c r="H75" s="78">
        <f t="shared" si="16"/>
        <v>47</v>
      </c>
      <c r="I75" s="104">
        <v>4</v>
      </c>
      <c r="J75" s="75">
        <v>4</v>
      </c>
      <c r="K75" s="105" t="s">
        <v>108</v>
      </c>
      <c r="L75" s="105" t="s">
        <v>109</v>
      </c>
      <c r="M75" s="106">
        <v>0</v>
      </c>
      <c r="N75" s="104">
        <v>4</v>
      </c>
      <c r="O75" s="75">
        <v>4</v>
      </c>
      <c r="P75" s="105" t="s">
        <v>108</v>
      </c>
      <c r="Q75" s="105" t="s">
        <v>109</v>
      </c>
      <c r="R75" s="121">
        <v>0</v>
      </c>
      <c r="S75" s="125">
        <f>'Manhole Quick Ratings'!H73</f>
        <v>1</v>
      </c>
      <c r="T75" s="77">
        <f>'Manhole Quick Ratings'!I73</f>
        <v>4</v>
      </c>
      <c r="U75" s="77">
        <f>'Manhole Quick Ratings'!J73</f>
        <v>0</v>
      </c>
      <c r="V75" s="78">
        <f>'Manhole Quick Ratings'!K73</f>
        <v>0</v>
      </c>
      <c r="W75" s="125">
        <f>'Manhole Quick Ratings'!M73</f>
        <v>1</v>
      </c>
      <c r="X75" s="77">
        <f>'Manhole Quick Ratings'!N73</f>
        <v>4</v>
      </c>
      <c r="Y75" s="77">
        <f>'Manhole Quick Ratings'!O73</f>
        <v>0</v>
      </c>
      <c r="Z75" s="78">
        <f>'Manhole Quick Ratings'!P73</f>
        <v>0</v>
      </c>
      <c r="AA75" s="125">
        <f>'Manhole Quick Ratings'!R73</f>
        <v>1</v>
      </c>
      <c r="AB75" s="77">
        <f>'Manhole Quick Ratings'!S73</f>
        <v>8</v>
      </c>
      <c r="AC75" s="77">
        <f>'Manhole Quick Ratings'!T73</f>
        <v>0</v>
      </c>
      <c r="AD75" s="78">
        <f>'Manhole Quick Ratings'!U73</f>
        <v>0</v>
      </c>
      <c r="AE75" s="125" t="str">
        <f t="shared" si="24"/>
        <v>18</v>
      </c>
      <c r="AF75" s="127">
        <f t="shared" si="26"/>
        <v>1.5</v>
      </c>
      <c r="AG75" s="77">
        <v>1</v>
      </c>
      <c r="AH75" s="128">
        <f t="shared" si="25"/>
        <v>1.5</v>
      </c>
      <c r="AI75" s="69"/>
      <c r="AJ75" s="33">
        <f>IF(F75&gt;0,VLOOKUP(F75,Table2[],3,FALSE),"")</f>
        <v>400</v>
      </c>
      <c r="AK75" s="34">
        <f t="shared" si="17"/>
        <v>3102.9088464985639</v>
      </c>
      <c r="AL75" s="35">
        <f t="shared" si="18"/>
        <v>1458.3671578543249</v>
      </c>
      <c r="AM75" s="36">
        <f t="shared" si="8"/>
        <v>12448.544574870502</v>
      </c>
      <c r="AN75" s="28"/>
      <c r="AT75" s="14">
        <v>2030</v>
      </c>
      <c r="AX75" s="38">
        <f t="shared" si="4"/>
        <v>1</v>
      </c>
      <c r="AZ75" s="39">
        <f t="shared" si="5"/>
        <v>1</v>
      </c>
      <c r="BA75" s="15" t="str">
        <f t="shared" si="6"/>
        <v/>
      </c>
      <c r="BB75" s="40" t="str">
        <f t="shared" si="7"/>
        <v/>
      </c>
    </row>
    <row r="76" spans="1:54" ht="15" customHeight="1" x14ac:dyDescent="0.2">
      <c r="A76" s="74">
        <v>63</v>
      </c>
      <c r="B76" s="75">
        <v>68</v>
      </c>
      <c r="C76" s="76" t="s">
        <v>218</v>
      </c>
      <c r="D76" s="75" t="s">
        <v>164</v>
      </c>
      <c r="E76" s="77">
        <v>48</v>
      </c>
      <c r="F76" s="77">
        <v>1970</v>
      </c>
      <c r="G76" s="77">
        <f>IF(F76&gt;0,VLOOKUP(D76,Table1[],2,FALSE),"")</f>
        <v>100</v>
      </c>
      <c r="H76" s="78">
        <f t="shared" si="16"/>
        <v>47</v>
      </c>
      <c r="I76" s="104">
        <v>4</v>
      </c>
      <c r="J76" s="75">
        <v>4</v>
      </c>
      <c r="K76" s="105" t="s">
        <v>127</v>
      </c>
      <c r="L76" s="105" t="s">
        <v>109</v>
      </c>
      <c r="M76" s="106">
        <v>0</v>
      </c>
      <c r="N76" s="104">
        <v>7</v>
      </c>
      <c r="O76" s="75">
        <v>7</v>
      </c>
      <c r="P76" s="105" t="s">
        <v>116</v>
      </c>
      <c r="Q76" s="105" t="s">
        <v>109</v>
      </c>
      <c r="R76" s="121">
        <v>5</v>
      </c>
      <c r="S76" s="125">
        <f>'Manhole Quick Ratings'!H70</f>
        <v>1</v>
      </c>
      <c r="T76" s="77">
        <f>'Manhole Quick Ratings'!I70</f>
        <v>4</v>
      </c>
      <c r="U76" s="77">
        <f>'Manhole Quick Ratings'!J70</f>
        <v>0</v>
      </c>
      <c r="V76" s="78">
        <f>'Manhole Quick Ratings'!K70</f>
        <v>0</v>
      </c>
      <c r="W76" s="125">
        <f>'Manhole Quick Ratings'!M70</f>
        <v>1</v>
      </c>
      <c r="X76" s="77">
        <f>'Manhole Quick Ratings'!N70</f>
        <v>7</v>
      </c>
      <c r="Y76" s="77">
        <f>'Manhole Quick Ratings'!O70</f>
        <v>0</v>
      </c>
      <c r="Z76" s="78">
        <f>'Manhole Quick Ratings'!P70</f>
        <v>0</v>
      </c>
      <c r="AA76" s="125">
        <f>'Manhole Quick Ratings'!R70</f>
        <v>1</v>
      </c>
      <c r="AB76" s="77" t="str">
        <f>'Manhole Quick Ratings'!S70</f>
        <v>A</v>
      </c>
      <c r="AC76" s="77">
        <f>'Manhole Quick Ratings'!T70</f>
        <v>0</v>
      </c>
      <c r="AD76" s="78">
        <f>'Manhole Quick Ratings'!U70</f>
        <v>0</v>
      </c>
      <c r="AE76" s="125" t="str">
        <f t="shared" si="24"/>
        <v>1A</v>
      </c>
      <c r="AF76" s="127">
        <f>(10/10/$AP$11)+1</f>
        <v>1.8333333333333335</v>
      </c>
      <c r="AG76" s="77">
        <v>1</v>
      </c>
      <c r="AH76" s="128">
        <f t="shared" si="25"/>
        <v>1.8333333333333335</v>
      </c>
      <c r="AI76" s="69"/>
      <c r="AJ76" s="33">
        <f>IF(F76&gt;0,VLOOKUP(F76,Table2[],3,FALSE),"")</f>
        <v>400</v>
      </c>
      <c r="AK76" s="34">
        <f t="shared" si="17"/>
        <v>3102.9088464985639</v>
      </c>
      <c r="AL76" s="35">
        <f t="shared" si="18"/>
        <v>1458.3671578543249</v>
      </c>
      <c r="AM76" s="36">
        <f t="shared" si="8"/>
        <v>12448.544574870502</v>
      </c>
      <c r="AN76" s="28"/>
      <c r="AT76" s="14">
        <v>2031</v>
      </c>
      <c r="AX76" s="38">
        <f t="shared" si="4"/>
        <v>1</v>
      </c>
      <c r="AZ76" s="39">
        <f t="shared" si="5"/>
        <v>1</v>
      </c>
      <c r="BA76" s="15" t="str">
        <f t="shared" si="6"/>
        <v/>
      </c>
      <c r="BB76" s="40" t="str">
        <f t="shared" si="7"/>
        <v/>
      </c>
    </row>
    <row r="77" spans="1:54" ht="15" customHeight="1" x14ac:dyDescent="0.2">
      <c r="A77" s="74">
        <v>64</v>
      </c>
      <c r="B77" s="75">
        <v>67</v>
      </c>
      <c r="C77" s="76" t="s">
        <v>218</v>
      </c>
      <c r="D77" s="75" t="s">
        <v>164</v>
      </c>
      <c r="E77" s="77">
        <v>48</v>
      </c>
      <c r="F77" s="77">
        <v>1970</v>
      </c>
      <c r="G77" s="77">
        <f>IF(F77&gt;0,VLOOKUP(D77,Table1[],2,FALSE),"")</f>
        <v>100</v>
      </c>
      <c r="H77" s="78">
        <f t="shared" si="16"/>
        <v>47</v>
      </c>
      <c r="I77" s="104">
        <v>4</v>
      </c>
      <c r="J77" s="75">
        <v>4</v>
      </c>
      <c r="K77" s="105" t="s">
        <v>108</v>
      </c>
      <c r="L77" s="105" t="s">
        <v>109</v>
      </c>
      <c r="M77" s="106">
        <v>0</v>
      </c>
      <c r="N77" s="104">
        <v>6</v>
      </c>
      <c r="O77" s="75">
        <v>6</v>
      </c>
      <c r="P77" s="105" t="s">
        <v>108</v>
      </c>
      <c r="Q77" s="105" t="s">
        <v>109</v>
      </c>
      <c r="R77" s="121">
        <v>0</v>
      </c>
      <c r="S77" s="125">
        <f>'Manhole Quick Ratings'!H69</f>
        <v>1</v>
      </c>
      <c r="T77" s="77">
        <f>'Manhole Quick Ratings'!I69</f>
        <v>4</v>
      </c>
      <c r="U77" s="77">
        <f>'Manhole Quick Ratings'!J69</f>
        <v>0</v>
      </c>
      <c r="V77" s="78">
        <f>'Manhole Quick Ratings'!K69</f>
        <v>0</v>
      </c>
      <c r="W77" s="125">
        <f>'Manhole Quick Ratings'!M69</f>
        <v>1</v>
      </c>
      <c r="X77" s="77">
        <f>'Manhole Quick Ratings'!N69</f>
        <v>6</v>
      </c>
      <c r="Y77" s="77">
        <f>'Manhole Quick Ratings'!O69</f>
        <v>0</v>
      </c>
      <c r="Z77" s="78">
        <f>'Manhole Quick Ratings'!P69</f>
        <v>0</v>
      </c>
      <c r="AA77" s="125">
        <f>'Manhole Quick Ratings'!R69</f>
        <v>1</v>
      </c>
      <c r="AB77" s="77" t="str">
        <f>'Manhole Quick Ratings'!S69</f>
        <v>A</v>
      </c>
      <c r="AC77" s="77">
        <f>'Manhole Quick Ratings'!T69</f>
        <v>0</v>
      </c>
      <c r="AD77" s="78">
        <f>'Manhole Quick Ratings'!U69</f>
        <v>0</v>
      </c>
      <c r="AE77" s="125" t="str">
        <f t="shared" si="24"/>
        <v>1A</v>
      </c>
      <c r="AF77" s="127">
        <f>(10/10/$AP$11)+1</f>
        <v>1.8333333333333335</v>
      </c>
      <c r="AG77" s="77">
        <v>4</v>
      </c>
      <c r="AH77" s="128">
        <f t="shared" si="25"/>
        <v>7.3333333333333339</v>
      </c>
      <c r="AI77" s="69"/>
      <c r="AJ77" s="33">
        <f>IF(F77&gt;0,VLOOKUP(F77,Table2[],3,FALSE),"")</f>
        <v>400</v>
      </c>
      <c r="AK77" s="34">
        <f t="shared" ref="AK77:AK100" si="27">IF(F77&gt;0,$AV$68,"")</f>
        <v>3102.9088464985639</v>
      </c>
      <c r="AL77" s="35">
        <f t="shared" ref="AL77:AL100" si="28">IF(F77&gt;0,(H77/G77)*AK77,"")</f>
        <v>1458.3671578543249</v>
      </c>
      <c r="AM77" s="36">
        <f t="shared" si="8"/>
        <v>12448.544574870502</v>
      </c>
      <c r="AN77" s="28"/>
      <c r="AT77" s="14">
        <v>2032</v>
      </c>
      <c r="AX77" s="38">
        <f t="shared" si="4"/>
        <v>1</v>
      </c>
      <c r="AZ77" s="39">
        <f t="shared" si="5"/>
        <v>1</v>
      </c>
      <c r="BA77" s="15" t="str">
        <f t="shared" si="6"/>
        <v/>
      </c>
      <c r="BB77" s="40" t="str">
        <f t="shared" si="7"/>
        <v/>
      </c>
    </row>
    <row r="78" spans="1:54" ht="15" customHeight="1" x14ac:dyDescent="0.2">
      <c r="A78" s="74">
        <v>65</v>
      </c>
      <c r="B78" s="75">
        <v>77</v>
      </c>
      <c r="C78" s="76" t="s">
        <v>206</v>
      </c>
      <c r="D78" s="75" t="s">
        <v>164</v>
      </c>
      <c r="E78" s="77">
        <v>48</v>
      </c>
      <c r="F78" s="77">
        <v>1970</v>
      </c>
      <c r="G78" s="77">
        <f>IF(F78&gt;0,VLOOKUP(D78,Table1[],2,FALSE),"")</f>
        <v>100</v>
      </c>
      <c r="H78" s="78">
        <f t="shared" si="16"/>
        <v>47</v>
      </c>
      <c r="I78" s="104">
        <v>4</v>
      </c>
      <c r="J78" s="75">
        <v>4</v>
      </c>
      <c r="K78" s="105" t="s">
        <v>144</v>
      </c>
      <c r="L78" s="105" t="s">
        <v>109</v>
      </c>
      <c r="M78" s="106">
        <v>0</v>
      </c>
      <c r="N78" s="104">
        <v>7</v>
      </c>
      <c r="O78" s="75">
        <v>7</v>
      </c>
      <c r="P78" s="105" t="s">
        <v>122</v>
      </c>
      <c r="Q78" s="105" t="s">
        <v>109</v>
      </c>
      <c r="R78" s="121">
        <v>5</v>
      </c>
      <c r="S78" s="125">
        <f>'Manhole Quick Ratings'!H79</f>
        <v>1</v>
      </c>
      <c r="T78" s="77">
        <f>'Manhole Quick Ratings'!I79</f>
        <v>4</v>
      </c>
      <c r="U78" s="77">
        <f>'Manhole Quick Ratings'!J79</f>
        <v>0</v>
      </c>
      <c r="V78" s="78">
        <f>'Manhole Quick Ratings'!K79</f>
        <v>0</v>
      </c>
      <c r="W78" s="125">
        <f>'Manhole Quick Ratings'!M79</f>
        <v>1</v>
      </c>
      <c r="X78" s="77">
        <f>'Manhole Quick Ratings'!N79</f>
        <v>7</v>
      </c>
      <c r="Y78" s="77">
        <f>'Manhole Quick Ratings'!O79</f>
        <v>0</v>
      </c>
      <c r="Z78" s="78">
        <f>'Manhole Quick Ratings'!P79</f>
        <v>0</v>
      </c>
      <c r="AA78" s="125">
        <f>'Manhole Quick Ratings'!R79</f>
        <v>1</v>
      </c>
      <c r="AB78" s="77" t="str">
        <f>'Manhole Quick Ratings'!S79</f>
        <v>A</v>
      </c>
      <c r="AC78" s="77">
        <f>'Manhole Quick Ratings'!T79</f>
        <v>0</v>
      </c>
      <c r="AD78" s="78">
        <f>'Manhole Quick Ratings'!U79</f>
        <v>0</v>
      </c>
      <c r="AE78" s="125" t="str">
        <f t="shared" si="24"/>
        <v>1A</v>
      </c>
      <c r="AF78" s="127">
        <f>(10/10/$AP$11)+1</f>
        <v>1.8333333333333335</v>
      </c>
      <c r="AG78" s="77">
        <v>1</v>
      </c>
      <c r="AH78" s="128">
        <f t="shared" si="25"/>
        <v>1.8333333333333335</v>
      </c>
      <c r="AI78" s="69"/>
      <c r="AJ78" s="33">
        <f>IF(F78&gt;0,VLOOKUP(F78,Table2[],3,FALSE),"")</f>
        <v>400</v>
      </c>
      <c r="AK78" s="34">
        <f t="shared" si="27"/>
        <v>3102.9088464985639</v>
      </c>
      <c r="AL78" s="35">
        <f t="shared" si="28"/>
        <v>1458.3671578543249</v>
      </c>
      <c r="AM78" s="36">
        <f t="shared" si="8"/>
        <v>12448.544574870502</v>
      </c>
      <c r="AN78" s="28"/>
      <c r="AT78" s="14">
        <v>2033</v>
      </c>
      <c r="AX78" s="38">
        <f t="shared" ref="AX78:AX140" si="29">IF(F78&gt;0,1,"")</f>
        <v>1</v>
      </c>
      <c r="AZ78" s="39">
        <f t="shared" ref="AZ78:AZ140" si="30">IF(AH78&lt;=8,1,"")</f>
        <v>1</v>
      </c>
      <c r="BA78" s="15" t="str">
        <f t="shared" ref="BA78:BA140" si="31">IF(AZ78=1,"",1)</f>
        <v/>
      </c>
      <c r="BB78" s="40" t="str">
        <f t="shared" ref="BB78:BB140" si="32">IF(AH78&gt;16,1,"")</f>
        <v/>
      </c>
    </row>
    <row r="79" spans="1:54" ht="15" customHeight="1" x14ac:dyDescent="0.2">
      <c r="A79" s="74">
        <v>66</v>
      </c>
      <c r="B79" s="75">
        <v>75</v>
      </c>
      <c r="C79" s="76" t="s">
        <v>105</v>
      </c>
      <c r="D79" s="75" t="s">
        <v>164</v>
      </c>
      <c r="E79" s="77">
        <v>48</v>
      </c>
      <c r="F79" s="77">
        <v>1970</v>
      </c>
      <c r="G79" s="77">
        <f>IF(F79&gt;0,VLOOKUP(D79,Table1[],2,FALSE),"")</f>
        <v>100</v>
      </c>
      <c r="H79" s="78">
        <f t="shared" si="16"/>
        <v>47</v>
      </c>
      <c r="I79" s="104">
        <v>4</v>
      </c>
      <c r="J79" s="75">
        <v>4</v>
      </c>
      <c r="K79" s="105" t="s">
        <v>108</v>
      </c>
      <c r="L79" s="105" t="s">
        <v>109</v>
      </c>
      <c r="M79" s="106">
        <v>0</v>
      </c>
      <c r="N79" s="104">
        <v>5</v>
      </c>
      <c r="O79" s="75">
        <v>5</v>
      </c>
      <c r="P79" s="105" t="s">
        <v>108</v>
      </c>
      <c r="Q79" s="105" t="s">
        <v>109</v>
      </c>
      <c r="R79" s="121">
        <v>0</v>
      </c>
      <c r="S79" s="125">
        <f>'Manhole Quick Ratings'!H77</f>
        <v>1</v>
      </c>
      <c r="T79" s="77">
        <f>'Manhole Quick Ratings'!I77</f>
        <v>4</v>
      </c>
      <c r="U79" s="77">
        <f>'Manhole Quick Ratings'!J77</f>
        <v>0</v>
      </c>
      <c r="V79" s="78">
        <f>'Manhole Quick Ratings'!K77</f>
        <v>0</v>
      </c>
      <c r="W79" s="125">
        <f>'Manhole Quick Ratings'!M77</f>
        <v>1</v>
      </c>
      <c r="X79" s="77">
        <f>'Manhole Quick Ratings'!N77</f>
        <v>5</v>
      </c>
      <c r="Y79" s="77">
        <f>'Manhole Quick Ratings'!O77</f>
        <v>0</v>
      </c>
      <c r="Z79" s="78">
        <f>'Manhole Quick Ratings'!P77</f>
        <v>0</v>
      </c>
      <c r="AA79" s="125">
        <f>'Manhole Quick Ratings'!R77</f>
        <v>1</v>
      </c>
      <c r="AB79" s="77">
        <f>'Manhole Quick Ratings'!S77</f>
        <v>9</v>
      </c>
      <c r="AC79" s="77">
        <f>'Manhole Quick Ratings'!T77</f>
        <v>0</v>
      </c>
      <c r="AD79" s="78">
        <f>'Manhole Quick Ratings'!U77</f>
        <v>0</v>
      </c>
      <c r="AE79" s="125" t="str">
        <f t="shared" si="24"/>
        <v>19</v>
      </c>
      <c r="AF79" s="127">
        <f>IF(AE79&gt;0,AE79/10/$AP$11,1)</f>
        <v>1.5833333333333333</v>
      </c>
      <c r="AG79" s="77">
        <v>1</v>
      </c>
      <c r="AH79" s="128">
        <f t="shared" si="25"/>
        <v>1.5833333333333333</v>
      </c>
      <c r="AI79" s="69"/>
      <c r="AJ79" s="33">
        <f>IF(F79&gt;0,VLOOKUP(F79,Table2[],3,FALSE),"")</f>
        <v>400</v>
      </c>
      <c r="AK79" s="34">
        <f t="shared" si="27"/>
        <v>3102.9088464985639</v>
      </c>
      <c r="AL79" s="35">
        <f t="shared" si="28"/>
        <v>1458.3671578543249</v>
      </c>
      <c r="AM79" s="36">
        <f t="shared" ref="AM79:AM144" si="33">IF(H79&gt;0,AK79*(1.03^H79),"")</f>
        <v>12448.544574870502</v>
      </c>
      <c r="AN79" s="28"/>
      <c r="AT79" s="14">
        <v>2034</v>
      </c>
      <c r="AX79" s="38">
        <f t="shared" si="29"/>
        <v>1</v>
      </c>
      <c r="AZ79" s="39">
        <f t="shared" si="30"/>
        <v>1</v>
      </c>
      <c r="BA79" s="15" t="str">
        <f t="shared" si="31"/>
        <v/>
      </c>
      <c r="BB79" s="40" t="str">
        <f t="shared" si="32"/>
        <v/>
      </c>
    </row>
    <row r="80" spans="1:54" ht="15" customHeight="1" x14ac:dyDescent="0.2">
      <c r="A80" s="74">
        <v>67</v>
      </c>
      <c r="B80" s="75">
        <v>28</v>
      </c>
      <c r="C80" s="76" t="s">
        <v>105</v>
      </c>
      <c r="D80" s="75" t="s">
        <v>164</v>
      </c>
      <c r="E80" s="77">
        <v>48</v>
      </c>
      <c r="F80" s="77">
        <v>1970</v>
      </c>
      <c r="G80" s="77">
        <f>IF(F80&gt;0,VLOOKUP(D80,Table1[],2,FALSE),"")</f>
        <v>100</v>
      </c>
      <c r="H80" s="78">
        <f t="shared" ref="H80:H157" si="34">IF(F80&gt;0,G80-($AR$13-F80),"")</f>
        <v>47</v>
      </c>
      <c r="I80" s="104">
        <v>4</v>
      </c>
      <c r="J80" s="75">
        <v>4</v>
      </c>
      <c r="K80" s="105" t="s">
        <v>108</v>
      </c>
      <c r="L80" s="105" t="s">
        <v>109</v>
      </c>
      <c r="M80" s="106">
        <v>0</v>
      </c>
      <c r="N80" s="104">
        <v>5</v>
      </c>
      <c r="O80" s="75">
        <v>5</v>
      </c>
      <c r="P80" s="105" t="s">
        <v>108</v>
      </c>
      <c r="Q80" s="105" t="s">
        <v>109</v>
      </c>
      <c r="R80" s="121">
        <v>0</v>
      </c>
      <c r="S80" s="125">
        <f>'Manhole Quick Ratings'!H30</f>
        <v>1</v>
      </c>
      <c r="T80" s="77">
        <f>'Manhole Quick Ratings'!I30</f>
        <v>4</v>
      </c>
      <c r="U80" s="77">
        <f>'Manhole Quick Ratings'!J30</f>
        <v>0</v>
      </c>
      <c r="V80" s="78">
        <f>'Manhole Quick Ratings'!K30</f>
        <v>0</v>
      </c>
      <c r="W80" s="125">
        <f>'Manhole Quick Ratings'!M30</f>
        <v>1</v>
      </c>
      <c r="X80" s="77">
        <f>'Manhole Quick Ratings'!N30</f>
        <v>5</v>
      </c>
      <c r="Y80" s="77">
        <f>'Manhole Quick Ratings'!O30</f>
        <v>0</v>
      </c>
      <c r="Z80" s="78">
        <f>'Manhole Quick Ratings'!P30</f>
        <v>0</v>
      </c>
      <c r="AA80" s="125">
        <f>'Manhole Quick Ratings'!R30</f>
        <v>1</v>
      </c>
      <c r="AB80" s="77">
        <f>'Manhole Quick Ratings'!S30</f>
        <v>9</v>
      </c>
      <c r="AC80" s="77">
        <f>'Manhole Quick Ratings'!T30</f>
        <v>0</v>
      </c>
      <c r="AD80" s="78">
        <f>'Manhole Quick Ratings'!U30</f>
        <v>0</v>
      </c>
      <c r="AE80" s="125" t="str">
        <f t="shared" si="24"/>
        <v>19</v>
      </c>
      <c r="AF80" s="127">
        <f>IF(AE80&gt;0,AE80/10/$AP$11,1)</f>
        <v>1.5833333333333333</v>
      </c>
      <c r="AG80" s="77">
        <v>1</v>
      </c>
      <c r="AH80" s="128">
        <f t="shared" si="25"/>
        <v>1.5833333333333333</v>
      </c>
      <c r="AI80" s="69"/>
      <c r="AJ80" s="33">
        <f>IF(F80&gt;0,VLOOKUP(F80,Table2[],3,FALSE),"")</f>
        <v>400</v>
      </c>
      <c r="AK80" s="34">
        <f t="shared" si="27"/>
        <v>3102.9088464985639</v>
      </c>
      <c r="AL80" s="35">
        <f t="shared" si="28"/>
        <v>1458.3671578543249</v>
      </c>
      <c r="AM80" s="36">
        <f t="shared" si="33"/>
        <v>12448.544574870502</v>
      </c>
      <c r="AN80" s="28"/>
      <c r="AT80" s="14">
        <v>2035</v>
      </c>
      <c r="AX80" s="38">
        <f t="shared" si="29"/>
        <v>1</v>
      </c>
      <c r="AZ80" s="39">
        <f t="shared" si="30"/>
        <v>1</v>
      </c>
      <c r="BA80" s="15" t="str">
        <f t="shared" si="31"/>
        <v/>
      </c>
      <c r="BB80" s="40" t="str">
        <f t="shared" si="32"/>
        <v/>
      </c>
    </row>
    <row r="81" spans="1:54" ht="15" customHeight="1" x14ac:dyDescent="0.2">
      <c r="A81" s="74">
        <v>68</v>
      </c>
      <c r="B81" s="75">
        <v>27</v>
      </c>
      <c r="C81" s="76" t="s">
        <v>215</v>
      </c>
      <c r="D81" s="75" t="s">
        <v>164</v>
      </c>
      <c r="E81" s="77">
        <v>48</v>
      </c>
      <c r="F81" s="77">
        <v>1970</v>
      </c>
      <c r="G81" s="77">
        <f>IF(F81&gt;0,VLOOKUP(D81,Table1[],2,FALSE),"")</f>
        <v>100</v>
      </c>
      <c r="H81" s="78">
        <f t="shared" si="34"/>
        <v>47</v>
      </c>
      <c r="I81" s="104">
        <v>6</v>
      </c>
      <c r="J81" s="75">
        <v>7</v>
      </c>
      <c r="K81" s="105" t="s">
        <v>110</v>
      </c>
      <c r="L81" s="105" t="s">
        <v>114</v>
      </c>
      <c r="M81" s="106">
        <v>5</v>
      </c>
      <c r="N81" s="104">
        <v>6</v>
      </c>
      <c r="O81" s="75">
        <v>6</v>
      </c>
      <c r="P81" s="105" t="s">
        <v>116</v>
      </c>
      <c r="Q81" s="105" t="s">
        <v>109</v>
      </c>
      <c r="R81" s="121">
        <v>0</v>
      </c>
      <c r="S81" s="125">
        <f>'Manhole Quick Ratings'!H29</f>
        <v>2</v>
      </c>
      <c r="T81" s="77">
        <f>'Manhole Quick Ratings'!I29</f>
        <v>1</v>
      </c>
      <c r="U81" s="77">
        <f>'Manhole Quick Ratings'!J29</f>
        <v>1</v>
      </c>
      <c r="V81" s="78">
        <f>'Manhole Quick Ratings'!K29</f>
        <v>5</v>
      </c>
      <c r="W81" s="125">
        <f>'Manhole Quick Ratings'!M29</f>
        <v>1</v>
      </c>
      <c r="X81" s="77">
        <f>'Manhole Quick Ratings'!N29</f>
        <v>6</v>
      </c>
      <c r="Y81" s="77">
        <f>'Manhole Quick Ratings'!O29</f>
        <v>0</v>
      </c>
      <c r="Z81" s="78">
        <f>'Manhole Quick Ratings'!P29</f>
        <v>0</v>
      </c>
      <c r="AA81" s="125">
        <f>'Manhole Quick Ratings'!R29</f>
        <v>2</v>
      </c>
      <c r="AB81" s="77">
        <f>'Manhole Quick Ratings'!S29</f>
        <v>1</v>
      </c>
      <c r="AC81" s="77">
        <f>'Manhole Quick Ratings'!T29</f>
        <v>1</v>
      </c>
      <c r="AD81" s="78" t="str">
        <f>'Manhole Quick Ratings'!U29</f>
        <v>A</v>
      </c>
      <c r="AE81" s="125" t="str">
        <f t="shared" si="24"/>
        <v>21</v>
      </c>
      <c r="AF81" s="127">
        <f>IF(AE81&gt;0,AE81/10/$AP$11,1)</f>
        <v>1.7500000000000002</v>
      </c>
      <c r="AG81" s="77">
        <v>1</v>
      </c>
      <c r="AH81" s="128">
        <f t="shared" si="25"/>
        <v>1.7500000000000002</v>
      </c>
      <c r="AI81" s="69"/>
      <c r="AJ81" s="33">
        <f>IF(F81&gt;0,VLOOKUP(F81,Table2[],3,FALSE),"")</f>
        <v>400</v>
      </c>
      <c r="AK81" s="34">
        <f t="shared" si="27"/>
        <v>3102.9088464985639</v>
      </c>
      <c r="AL81" s="35">
        <f t="shared" si="28"/>
        <v>1458.3671578543249</v>
      </c>
      <c r="AM81" s="36">
        <f t="shared" si="33"/>
        <v>12448.544574870502</v>
      </c>
      <c r="AN81" s="28"/>
      <c r="AT81" s="14">
        <v>2036</v>
      </c>
      <c r="AX81" s="38">
        <f t="shared" si="29"/>
        <v>1</v>
      </c>
      <c r="AZ81" s="39">
        <f t="shared" si="30"/>
        <v>1</v>
      </c>
      <c r="BA81" s="15" t="str">
        <f t="shared" si="31"/>
        <v/>
      </c>
      <c r="BB81" s="40" t="str">
        <f t="shared" si="32"/>
        <v/>
      </c>
    </row>
    <row r="82" spans="1:54" ht="15" customHeight="1" x14ac:dyDescent="0.2">
      <c r="A82" s="74">
        <v>69</v>
      </c>
      <c r="B82" s="75">
        <v>41</v>
      </c>
      <c r="C82" s="76" t="s">
        <v>219</v>
      </c>
      <c r="D82" s="75" t="s">
        <v>164</v>
      </c>
      <c r="E82" s="77">
        <v>48</v>
      </c>
      <c r="F82" s="77">
        <v>1999</v>
      </c>
      <c r="G82" s="77">
        <f>IF(F82&gt;0,VLOOKUP(D82,Table1[],2,FALSE),"")</f>
        <v>100</v>
      </c>
      <c r="H82" s="78">
        <f t="shared" si="34"/>
        <v>76</v>
      </c>
      <c r="I82" s="104">
        <v>4</v>
      </c>
      <c r="J82" s="75">
        <v>4</v>
      </c>
      <c r="K82" s="105" t="s">
        <v>121</v>
      </c>
      <c r="L82" s="105" t="s">
        <v>109</v>
      </c>
      <c r="M82" s="106">
        <v>0</v>
      </c>
      <c r="N82" s="104">
        <v>5</v>
      </c>
      <c r="O82" s="75">
        <v>5</v>
      </c>
      <c r="P82" s="105" t="s">
        <v>116</v>
      </c>
      <c r="Q82" s="105" t="s">
        <v>109</v>
      </c>
      <c r="R82" s="121">
        <v>5</v>
      </c>
      <c r="S82" s="125">
        <f>'Manhole Quick Ratings'!H43</f>
        <v>1</v>
      </c>
      <c r="T82" s="77">
        <f>'Manhole Quick Ratings'!I43</f>
        <v>4</v>
      </c>
      <c r="U82" s="77">
        <f>'Manhole Quick Ratings'!J43</f>
        <v>0</v>
      </c>
      <c r="V82" s="78">
        <f>'Manhole Quick Ratings'!K43</f>
        <v>0</v>
      </c>
      <c r="W82" s="125">
        <f>'Manhole Quick Ratings'!M43</f>
        <v>1</v>
      </c>
      <c r="X82" s="77">
        <f>'Manhole Quick Ratings'!N43</f>
        <v>5</v>
      </c>
      <c r="Y82" s="77">
        <f>'Manhole Quick Ratings'!O43</f>
        <v>0</v>
      </c>
      <c r="Z82" s="78">
        <f>'Manhole Quick Ratings'!P43</f>
        <v>0</v>
      </c>
      <c r="AA82" s="125">
        <f>'Manhole Quick Ratings'!R43</f>
        <v>1</v>
      </c>
      <c r="AB82" s="77">
        <f>'Manhole Quick Ratings'!S43</f>
        <v>9</v>
      </c>
      <c r="AC82" s="77">
        <f>'Manhole Quick Ratings'!T43</f>
        <v>0</v>
      </c>
      <c r="AD82" s="78">
        <f>'Manhole Quick Ratings'!U43</f>
        <v>0</v>
      </c>
      <c r="AE82" s="125" t="str">
        <f t="shared" si="24"/>
        <v>19</v>
      </c>
      <c r="AF82" s="127">
        <f>IF(AE82&gt;0,AE82/10/$AP$11,1)</f>
        <v>1.5833333333333333</v>
      </c>
      <c r="AG82" s="77">
        <v>1</v>
      </c>
      <c r="AH82" s="128">
        <f t="shared" si="25"/>
        <v>1.5833333333333333</v>
      </c>
      <c r="AI82" s="69"/>
      <c r="AJ82" s="33">
        <f>IF(F82&gt;0,VLOOKUP(F82,Table2[],3,FALSE),"")</f>
        <v>1717.1232348324859</v>
      </c>
      <c r="AK82" s="34">
        <f t="shared" si="27"/>
        <v>3102.9088464985639</v>
      </c>
      <c r="AL82" s="35">
        <f t="shared" si="28"/>
        <v>2358.2107233389088</v>
      </c>
      <c r="AM82" s="36">
        <f t="shared" si="33"/>
        <v>29335.810745159994</v>
      </c>
      <c r="AN82" s="28"/>
      <c r="AT82" s="14">
        <v>2037</v>
      </c>
      <c r="AX82" s="38">
        <f t="shared" si="29"/>
        <v>1</v>
      </c>
      <c r="AZ82" s="39">
        <f t="shared" si="30"/>
        <v>1</v>
      </c>
      <c r="BA82" s="15" t="str">
        <f t="shared" si="31"/>
        <v/>
      </c>
      <c r="BB82" s="40" t="str">
        <f t="shared" si="32"/>
        <v/>
      </c>
    </row>
    <row r="83" spans="1:54" ht="15" customHeight="1" x14ac:dyDescent="0.2">
      <c r="A83" s="74">
        <v>70</v>
      </c>
      <c r="B83" s="75">
        <v>44</v>
      </c>
      <c r="C83" s="76" t="s">
        <v>220</v>
      </c>
      <c r="D83" s="75" t="s">
        <v>164</v>
      </c>
      <c r="E83" s="77">
        <v>48</v>
      </c>
      <c r="F83" s="77">
        <v>1995</v>
      </c>
      <c r="G83" s="77">
        <f>IF(F83&gt;0,VLOOKUP(D83,Table1[],2,FALSE),"")</f>
        <v>100</v>
      </c>
      <c r="H83" s="78">
        <f t="shared" si="34"/>
        <v>72</v>
      </c>
      <c r="I83" s="104">
        <v>4</v>
      </c>
      <c r="J83" s="75">
        <v>4</v>
      </c>
      <c r="K83" s="105" t="s">
        <v>145</v>
      </c>
      <c r="L83" s="105" t="s">
        <v>109</v>
      </c>
      <c r="M83" s="106">
        <v>0</v>
      </c>
      <c r="N83" s="104">
        <v>8</v>
      </c>
      <c r="O83" s="75">
        <v>8</v>
      </c>
      <c r="P83" s="105" t="s">
        <v>123</v>
      </c>
      <c r="Q83" s="105" t="s">
        <v>109</v>
      </c>
      <c r="R83" s="121">
        <v>5</v>
      </c>
      <c r="S83" s="125">
        <f>'Manhole Quick Ratings'!H46</f>
        <v>1</v>
      </c>
      <c r="T83" s="77">
        <f>'Manhole Quick Ratings'!I46</f>
        <v>4</v>
      </c>
      <c r="U83" s="77">
        <f>'Manhole Quick Ratings'!J46</f>
        <v>0</v>
      </c>
      <c r="V83" s="78">
        <f>'Manhole Quick Ratings'!K46</f>
        <v>0</v>
      </c>
      <c r="W83" s="125">
        <f>'Manhole Quick Ratings'!M46</f>
        <v>1</v>
      </c>
      <c r="X83" s="77">
        <f>'Manhole Quick Ratings'!N46</f>
        <v>8</v>
      </c>
      <c r="Y83" s="77">
        <f>'Manhole Quick Ratings'!O46</f>
        <v>0</v>
      </c>
      <c r="Z83" s="78">
        <f>'Manhole Quick Ratings'!P46</f>
        <v>0</v>
      </c>
      <c r="AA83" s="125">
        <f>'Manhole Quick Ratings'!R46</f>
        <v>1</v>
      </c>
      <c r="AB83" s="77" t="str">
        <f>'Manhole Quick Ratings'!S46</f>
        <v>A</v>
      </c>
      <c r="AC83" s="77">
        <f>'Manhole Quick Ratings'!T46</f>
        <v>0</v>
      </c>
      <c r="AD83" s="78">
        <f>'Manhole Quick Ratings'!U46</f>
        <v>0</v>
      </c>
      <c r="AE83" s="125" t="str">
        <f t="shared" si="24"/>
        <v>1A</v>
      </c>
      <c r="AF83" s="127">
        <f>(10/10/$AP$11)+1</f>
        <v>1.8333333333333335</v>
      </c>
      <c r="AG83" s="77">
        <v>2</v>
      </c>
      <c r="AH83" s="128">
        <f t="shared" si="25"/>
        <v>3.666666666666667</v>
      </c>
      <c r="AI83" s="69"/>
      <c r="AJ83" s="33">
        <f>IF(F83&gt;0,VLOOKUP(F83,Table2[],3,FALSE),"")</f>
        <v>1569.4374178049065</v>
      </c>
      <c r="AK83" s="34">
        <f t="shared" si="27"/>
        <v>3102.9088464985639</v>
      </c>
      <c r="AL83" s="35">
        <f t="shared" si="28"/>
        <v>2234.0943694789657</v>
      </c>
      <c r="AM83" s="36">
        <f t="shared" si="33"/>
        <v>26064.487887180552</v>
      </c>
      <c r="AN83" s="28"/>
      <c r="AT83" s="14">
        <v>2038</v>
      </c>
      <c r="AX83" s="38">
        <f t="shared" si="29"/>
        <v>1</v>
      </c>
      <c r="AZ83" s="39">
        <f t="shared" si="30"/>
        <v>1</v>
      </c>
      <c r="BA83" s="15" t="str">
        <f t="shared" si="31"/>
        <v/>
      </c>
      <c r="BB83" s="40" t="str">
        <f t="shared" si="32"/>
        <v/>
      </c>
    </row>
    <row r="84" spans="1:54" ht="15" customHeight="1" x14ac:dyDescent="0.2">
      <c r="A84" s="74">
        <v>71</v>
      </c>
      <c r="B84" s="75">
        <v>43</v>
      </c>
      <c r="C84" s="76" t="s">
        <v>220</v>
      </c>
      <c r="D84" s="75" t="s">
        <v>164</v>
      </c>
      <c r="E84" s="77">
        <v>48</v>
      </c>
      <c r="F84" s="77">
        <v>1995</v>
      </c>
      <c r="G84" s="77">
        <f>IF(F84&gt;0,VLOOKUP(D84,Table1[],2,FALSE),"")</f>
        <v>100</v>
      </c>
      <c r="H84" s="78">
        <f t="shared" si="34"/>
        <v>72</v>
      </c>
      <c r="I84" s="104">
        <v>4</v>
      </c>
      <c r="J84" s="75">
        <v>4</v>
      </c>
      <c r="K84" s="105" t="s">
        <v>108</v>
      </c>
      <c r="L84" s="105" t="s">
        <v>109</v>
      </c>
      <c r="M84" s="106">
        <v>0</v>
      </c>
      <c r="N84" s="104">
        <v>6</v>
      </c>
      <c r="O84" s="75">
        <v>6</v>
      </c>
      <c r="P84" s="105" t="s">
        <v>108</v>
      </c>
      <c r="Q84" s="105" t="s">
        <v>109</v>
      </c>
      <c r="R84" s="121">
        <v>0</v>
      </c>
      <c r="S84" s="125">
        <f>'Manhole Quick Ratings'!H45</f>
        <v>1</v>
      </c>
      <c r="T84" s="77">
        <f>'Manhole Quick Ratings'!I45</f>
        <v>4</v>
      </c>
      <c r="U84" s="77">
        <f>'Manhole Quick Ratings'!J45</f>
        <v>0</v>
      </c>
      <c r="V84" s="78">
        <f>'Manhole Quick Ratings'!K45</f>
        <v>0</v>
      </c>
      <c r="W84" s="125">
        <f>'Manhole Quick Ratings'!M45</f>
        <v>1</v>
      </c>
      <c r="X84" s="77">
        <f>'Manhole Quick Ratings'!N45</f>
        <v>6</v>
      </c>
      <c r="Y84" s="77">
        <f>'Manhole Quick Ratings'!O45</f>
        <v>0</v>
      </c>
      <c r="Z84" s="78">
        <f>'Manhole Quick Ratings'!P45</f>
        <v>0</v>
      </c>
      <c r="AA84" s="125">
        <f>'Manhole Quick Ratings'!R45</f>
        <v>1</v>
      </c>
      <c r="AB84" s="77" t="str">
        <f>'Manhole Quick Ratings'!S45</f>
        <v>A</v>
      </c>
      <c r="AC84" s="77">
        <f>'Manhole Quick Ratings'!T45</f>
        <v>0</v>
      </c>
      <c r="AD84" s="78">
        <f>'Manhole Quick Ratings'!U45</f>
        <v>0</v>
      </c>
      <c r="AE84" s="125" t="str">
        <f t="shared" si="24"/>
        <v>1A</v>
      </c>
      <c r="AF84" s="127">
        <f>(10/10/$AP$11)+1</f>
        <v>1.8333333333333335</v>
      </c>
      <c r="AG84" s="77">
        <v>2</v>
      </c>
      <c r="AH84" s="128">
        <f t="shared" si="25"/>
        <v>3.666666666666667</v>
      </c>
      <c r="AI84" s="69"/>
      <c r="AJ84" s="33">
        <f>IF(F84&gt;0,VLOOKUP(F84,Table2[],3,FALSE),"")</f>
        <v>1569.4374178049065</v>
      </c>
      <c r="AK84" s="34">
        <f t="shared" si="27"/>
        <v>3102.9088464985639</v>
      </c>
      <c r="AL84" s="35">
        <f t="shared" si="28"/>
        <v>2234.0943694789657</v>
      </c>
      <c r="AM84" s="36">
        <f t="shared" si="33"/>
        <v>26064.487887180552</v>
      </c>
      <c r="AN84" s="28"/>
      <c r="AT84" s="14">
        <v>2039</v>
      </c>
      <c r="AX84" s="38">
        <f t="shared" si="29"/>
        <v>1</v>
      </c>
      <c r="AZ84" s="39">
        <f t="shared" si="30"/>
        <v>1</v>
      </c>
      <c r="BA84" s="15" t="str">
        <f t="shared" si="31"/>
        <v/>
      </c>
      <c r="BB84" s="40" t="str">
        <f t="shared" si="32"/>
        <v/>
      </c>
    </row>
    <row r="85" spans="1:54" ht="15" customHeight="1" x14ac:dyDescent="0.2">
      <c r="A85" s="74">
        <v>72</v>
      </c>
      <c r="B85" s="75">
        <v>180</v>
      </c>
      <c r="C85" s="76" t="s">
        <v>221</v>
      </c>
      <c r="D85" s="75" t="s">
        <v>164</v>
      </c>
      <c r="E85" s="77">
        <v>48</v>
      </c>
      <c r="F85" s="77">
        <v>1999</v>
      </c>
      <c r="G85" s="77">
        <f>IF(F85&gt;0,VLOOKUP(D85,Table1[],2,FALSE),"")</f>
        <v>100</v>
      </c>
      <c r="H85" s="78">
        <f t="shared" si="34"/>
        <v>76</v>
      </c>
      <c r="I85" s="104">
        <v>4</v>
      </c>
      <c r="J85" s="75">
        <v>4</v>
      </c>
      <c r="K85" s="105" t="s">
        <v>108</v>
      </c>
      <c r="L85" s="105" t="s">
        <v>109</v>
      </c>
      <c r="M85" s="106">
        <v>0</v>
      </c>
      <c r="N85" s="104">
        <v>5</v>
      </c>
      <c r="O85" s="75">
        <v>5</v>
      </c>
      <c r="P85" s="105" t="s">
        <v>108</v>
      </c>
      <c r="Q85" s="105" t="s">
        <v>109</v>
      </c>
      <c r="R85" s="121">
        <v>0</v>
      </c>
      <c r="S85" s="125">
        <f>'Manhole Quick Ratings'!H182</f>
        <v>1</v>
      </c>
      <c r="T85" s="77">
        <f>'Manhole Quick Ratings'!I182</f>
        <v>4</v>
      </c>
      <c r="U85" s="77">
        <f>'Manhole Quick Ratings'!J182</f>
        <v>0</v>
      </c>
      <c r="V85" s="78">
        <f>'Manhole Quick Ratings'!K182</f>
        <v>0</v>
      </c>
      <c r="W85" s="125">
        <f>'Manhole Quick Ratings'!M182</f>
        <v>1</v>
      </c>
      <c r="X85" s="77">
        <f>'Manhole Quick Ratings'!N182</f>
        <v>5</v>
      </c>
      <c r="Y85" s="77">
        <f>'Manhole Quick Ratings'!O182</f>
        <v>0</v>
      </c>
      <c r="Z85" s="78">
        <f>'Manhole Quick Ratings'!P182</f>
        <v>0</v>
      </c>
      <c r="AA85" s="125">
        <f>'Manhole Quick Ratings'!R182</f>
        <v>1</v>
      </c>
      <c r="AB85" s="77">
        <f>'Manhole Quick Ratings'!S182</f>
        <v>9</v>
      </c>
      <c r="AC85" s="77">
        <f>'Manhole Quick Ratings'!T182</f>
        <v>0</v>
      </c>
      <c r="AD85" s="78">
        <f>'Manhole Quick Ratings'!U182</f>
        <v>0</v>
      </c>
      <c r="AE85" s="125" t="str">
        <f t="shared" si="24"/>
        <v>19</v>
      </c>
      <c r="AF85" s="127">
        <f>IF(AE85&gt;0,AE85/10/$AP$11,1)</f>
        <v>1.5833333333333333</v>
      </c>
      <c r="AG85" s="77">
        <v>1</v>
      </c>
      <c r="AH85" s="128">
        <f t="shared" si="25"/>
        <v>1.5833333333333333</v>
      </c>
      <c r="AI85" s="69"/>
      <c r="AJ85" s="33">
        <f>IF(F85&gt;0,VLOOKUP(F85,Table2[],3,FALSE),"")</f>
        <v>1717.1232348324859</v>
      </c>
      <c r="AK85" s="34">
        <f t="shared" si="27"/>
        <v>3102.9088464985639</v>
      </c>
      <c r="AL85" s="35">
        <f t="shared" si="28"/>
        <v>2358.2107233389088</v>
      </c>
      <c r="AM85" s="36">
        <f t="shared" si="33"/>
        <v>29335.810745159994</v>
      </c>
      <c r="AN85" s="28"/>
      <c r="AT85" s="14">
        <v>2040</v>
      </c>
      <c r="AX85" s="38">
        <f t="shared" si="29"/>
        <v>1</v>
      </c>
      <c r="AZ85" s="39">
        <f t="shared" si="30"/>
        <v>1</v>
      </c>
      <c r="BA85" s="15" t="str">
        <f t="shared" si="31"/>
        <v/>
      </c>
      <c r="BB85" s="40" t="str">
        <f t="shared" si="32"/>
        <v/>
      </c>
    </row>
    <row r="86" spans="1:54" ht="15" customHeight="1" x14ac:dyDescent="0.2">
      <c r="A86" s="74">
        <v>73</v>
      </c>
      <c r="B86" s="75">
        <v>47</v>
      </c>
      <c r="C86" s="76" t="s">
        <v>219</v>
      </c>
      <c r="D86" s="75" t="s">
        <v>164</v>
      </c>
      <c r="E86" s="77">
        <v>48</v>
      </c>
      <c r="F86" s="77">
        <v>1999</v>
      </c>
      <c r="G86" s="77">
        <f>IF(F86&gt;0,VLOOKUP(D86,Table1[],2,FALSE),"")</f>
        <v>100</v>
      </c>
      <c r="H86" s="78">
        <f t="shared" si="34"/>
        <v>76</v>
      </c>
      <c r="I86" s="104">
        <v>4</v>
      </c>
      <c r="J86" s="75">
        <v>4</v>
      </c>
      <c r="K86" s="105" t="s">
        <v>108</v>
      </c>
      <c r="L86" s="105" t="s">
        <v>109</v>
      </c>
      <c r="M86" s="106">
        <v>0</v>
      </c>
      <c r="N86" s="104">
        <v>5</v>
      </c>
      <c r="O86" s="75">
        <v>5</v>
      </c>
      <c r="P86" s="105" t="s">
        <v>108</v>
      </c>
      <c r="Q86" s="105" t="s">
        <v>109</v>
      </c>
      <c r="R86" s="121">
        <v>0</v>
      </c>
      <c r="S86" s="125">
        <f>'Manhole Quick Ratings'!H49</f>
        <v>1</v>
      </c>
      <c r="T86" s="77">
        <f>'Manhole Quick Ratings'!I49</f>
        <v>4</v>
      </c>
      <c r="U86" s="77">
        <f>'Manhole Quick Ratings'!J49</f>
        <v>0</v>
      </c>
      <c r="V86" s="78">
        <f>'Manhole Quick Ratings'!K49</f>
        <v>0</v>
      </c>
      <c r="W86" s="125">
        <f>'Manhole Quick Ratings'!M49</f>
        <v>1</v>
      </c>
      <c r="X86" s="77">
        <f>'Manhole Quick Ratings'!N49</f>
        <v>5</v>
      </c>
      <c r="Y86" s="77">
        <f>'Manhole Quick Ratings'!O49</f>
        <v>0</v>
      </c>
      <c r="Z86" s="78">
        <f>'Manhole Quick Ratings'!P49</f>
        <v>0</v>
      </c>
      <c r="AA86" s="125">
        <f>'Manhole Quick Ratings'!R49</f>
        <v>1</v>
      </c>
      <c r="AB86" s="77">
        <f>'Manhole Quick Ratings'!S49</f>
        <v>9</v>
      </c>
      <c r="AC86" s="77">
        <f>'Manhole Quick Ratings'!T49</f>
        <v>0</v>
      </c>
      <c r="AD86" s="78">
        <f>'Manhole Quick Ratings'!U49</f>
        <v>0</v>
      </c>
      <c r="AE86" s="125" t="str">
        <f t="shared" si="24"/>
        <v>19</v>
      </c>
      <c r="AF86" s="127">
        <f>IF(AE86&gt;0,AE86/10/$AP$11,1)</f>
        <v>1.5833333333333333</v>
      </c>
      <c r="AG86" s="77">
        <v>1</v>
      </c>
      <c r="AH86" s="128">
        <f t="shared" si="25"/>
        <v>1.5833333333333333</v>
      </c>
      <c r="AI86" s="69"/>
      <c r="AJ86" s="33">
        <f>IF(F86&gt;0,VLOOKUP(F86,Table2[],3,FALSE),"")</f>
        <v>1717.1232348324859</v>
      </c>
      <c r="AK86" s="34">
        <f t="shared" si="27"/>
        <v>3102.9088464985639</v>
      </c>
      <c r="AL86" s="35">
        <f t="shared" si="28"/>
        <v>2358.2107233389088</v>
      </c>
      <c r="AM86" s="36">
        <f t="shared" si="33"/>
        <v>29335.810745159994</v>
      </c>
      <c r="AN86" s="28"/>
      <c r="AT86" s="14">
        <v>2041</v>
      </c>
      <c r="AX86" s="38">
        <f t="shared" si="29"/>
        <v>1</v>
      </c>
      <c r="AZ86" s="39">
        <f t="shared" si="30"/>
        <v>1</v>
      </c>
      <c r="BA86" s="15" t="str">
        <f t="shared" si="31"/>
        <v/>
      </c>
      <c r="BB86" s="40" t="str">
        <f t="shared" si="32"/>
        <v/>
      </c>
    </row>
    <row r="87" spans="1:54" ht="15" customHeight="1" x14ac:dyDescent="0.2">
      <c r="A87" s="74">
        <v>74</v>
      </c>
      <c r="B87" s="75">
        <v>45</v>
      </c>
      <c r="C87" s="76" t="s">
        <v>219</v>
      </c>
      <c r="D87" s="75" t="s">
        <v>164</v>
      </c>
      <c r="E87" s="77">
        <v>48</v>
      </c>
      <c r="F87" s="77">
        <v>1999</v>
      </c>
      <c r="G87" s="77">
        <f>IF(F87&gt;0,VLOOKUP(D87,Table1[],2,FALSE),"")</f>
        <v>100</v>
      </c>
      <c r="H87" s="78">
        <f t="shared" si="34"/>
        <v>76</v>
      </c>
      <c r="I87" s="104">
        <v>4</v>
      </c>
      <c r="J87" s="75">
        <v>4</v>
      </c>
      <c r="K87" s="105" t="s">
        <v>108</v>
      </c>
      <c r="L87" s="105" t="s">
        <v>109</v>
      </c>
      <c r="M87" s="106">
        <v>0</v>
      </c>
      <c r="N87" s="104">
        <v>5</v>
      </c>
      <c r="O87" s="75">
        <v>5</v>
      </c>
      <c r="P87" s="105" t="s">
        <v>108</v>
      </c>
      <c r="Q87" s="105" t="s">
        <v>109</v>
      </c>
      <c r="R87" s="121">
        <v>0</v>
      </c>
      <c r="S87" s="125">
        <f>'Manhole Quick Ratings'!H47</f>
        <v>1</v>
      </c>
      <c r="T87" s="77">
        <f>'Manhole Quick Ratings'!I47</f>
        <v>4</v>
      </c>
      <c r="U87" s="77">
        <f>'Manhole Quick Ratings'!J47</f>
        <v>0</v>
      </c>
      <c r="V87" s="78">
        <f>'Manhole Quick Ratings'!K47</f>
        <v>0</v>
      </c>
      <c r="W87" s="125">
        <f>'Manhole Quick Ratings'!M47</f>
        <v>1</v>
      </c>
      <c r="X87" s="77">
        <f>'Manhole Quick Ratings'!N47</f>
        <v>5</v>
      </c>
      <c r="Y87" s="77">
        <f>'Manhole Quick Ratings'!O47</f>
        <v>0</v>
      </c>
      <c r="Z87" s="78">
        <f>'Manhole Quick Ratings'!P47</f>
        <v>0</v>
      </c>
      <c r="AA87" s="125">
        <f>'Manhole Quick Ratings'!R47</f>
        <v>1</v>
      </c>
      <c r="AB87" s="77">
        <f>'Manhole Quick Ratings'!S47</f>
        <v>9</v>
      </c>
      <c r="AC87" s="77">
        <f>'Manhole Quick Ratings'!T47</f>
        <v>0</v>
      </c>
      <c r="AD87" s="78">
        <f>'Manhole Quick Ratings'!U47</f>
        <v>0</v>
      </c>
      <c r="AE87" s="125" t="str">
        <f t="shared" si="24"/>
        <v>19</v>
      </c>
      <c r="AF87" s="127">
        <f>IF(AE87&gt;0,AE87/10/$AP$11,1)</f>
        <v>1.5833333333333333</v>
      </c>
      <c r="AG87" s="77">
        <v>1</v>
      </c>
      <c r="AH87" s="128">
        <f t="shared" si="25"/>
        <v>1.5833333333333333</v>
      </c>
      <c r="AI87" s="69"/>
      <c r="AJ87" s="33">
        <f>IF(F87&gt;0,VLOOKUP(F87,Table2[],3,FALSE),"")</f>
        <v>1717.1232348324859</v>
      </c>
      <c r="AK87" s="34">
        <f t="shared" si="27"/>
        <v>3102.9088464985639</v>
      </c>
      <c r="AL87" s="35">
        <f t="shared" si="28"/>
        <v>2358.2107233389088</v>
      </c>
      <c r="AM87" s="36">
        <f t="shared" si="33"/>
        <v>29335.810745159994</v>
      </c>
      <c r="AN87" s="28"/>
      <c r="AT87" s="14">
        <v>2042</v>
      </c>
      <c r="AX87" s="38">
        <f t="shared" si="29"/>
        <v>1</v>
      </c>
      <c r="AZ87" s="39">
        <f t="shared" si="30"/>
        <v>1</v>
      </c>
      <c r="BA87" s="15" t="str">
        <f t="shared" si="31"/>
        <v/>
      </c>
      <c r="BB87" s="40" t="str">
        <f t="shared" si="32"/>
        <v/>
      </c>
    </row>
    <row r="88" spans="1:54" ht="15" customHeight="1" x14ac:dyDescent="0.2">
      <c r="A88" s="74">
        <v>75</v>
      </c>
      <c r="B88" s="75">
        <v>178</v>
      </c>
      <c r="C88" s="76" t="s">
        <v>222</v>
      </c>
      <c r="D88" s="75" t="s">
        <v>164</v>
      </c>
      <c r="E88" s="77">
        <v>48</v>
      </c>
      <c r="F88" s="77">
        <v>1999</v>
      </c>
      <c r="G88" s="77">
        <f>IF(F88&gt;0,VLOOKUP(D88,Table1[],2,FALSE),"")</f>
        <v>100</v>
      </c>
      <c r="H88" s="78">
        <f t="shared" si="34"/>
        <v>76</v>
      </c>
      <c r="I88" s="104">
        <v>4</v>
      </c>
      <c r="J88" s="75">
        <v>4</v>
      </c>
      <c r="K88" s="105" t="s">
        <v>134</v>
      </c>
      <c r="L88" s="105" t="s">
        <v>109</v>
      </c>
      <c r="M88" s="106">
        <v>0</v>
      </c>
      <c r="N88" s="104">
        <v>5</v>
      </c>
      <c r="O88" s="75">
        <v>5</v>
      </c>
      <c r="P88" s="105" t="s">
        <v>116</v>
      </c>
      <c r="Q88" s="105" t="s">
        <v>109</v>
      </c>
      <c r="R88" s="121">
        <v>5</v>
      </c>
      <c r="S88" s="125">
        <f>'Manhole Quick Ratings'!H180</f>
        <v>1</v>
      </c>
      <c r="T88" s="77">
        <f>'Manhole Quick Ratings'!I180</f>
        <v>4</v>
      </c>
      <c r="U88" s="77">
        <f>'Manhole Quick Ratings'!J180</f>
        <v>0</v>
      </c>
      <c r="V88" s="78">
        <f>'Manhole Quick Ratings'!K180</f>
        <v>0</v>
      </c>
      <c r="W88" s="125">
        <f>'Manhole Quick Ratings'!M180</f>
        <v>1</v>
      </c>
      <c r="X88" s="77">
        <f>'Manhole Quick Ratings'!N180</f>
        <v>5</v>
      </c>
      <c r="Y88" s="77">
        <f>'Manhole Quick Ratings'!O180</f>
        <v>0</v>
      </c>
      <c r="Z88" s="78">
        <f>'Manhole Quick Ratings'!P180</f>
        <v>0</v>
      </c>
      <c r="AA88" s="125">
        <f>'Manhole Quick Ratings'!R180</f>
        <v>1</v>
      </c>
      <c r="AB88" s="77">
        <f>'Manhole Quick Ratings'!S180</f>
        <v>9</v>
      </c>
      <c r="AC88" s="77">
        <f>'Manhole Quick Ratings'!T180</f>
        <v>0</v>
      </c>
      <c r="AD88" s="78">
        <f>'Manhole Quick Ratings'!U180</f>
        <v>0</v>
      </c>
      <c r="AE88" s="125" t="str">
        <f t="shared" si="24"/>
        <v>19</v>
      </c>
      <c r="AF88" s="127">
        <f>IF(AE88&gt;0,AE88/10/$AP$11,1)</f>
        <v>1.5833333333333333</v>
      </c>
      <c r="AG88" s="77">
        <v>1</v>
      </c>
      <c r="AH88" s="128">
        <f t="shared" si="25"/>
        <v>1.5833333333333333</v>
      </c>
      <c r="AI88" s="69"/>
      <c r="AJ88" s="33">
        <f>IF(F88&gt;0,VLOOKUP(F88,Table2[],3,FALSE),"")</f>
        <v>1717.1232348324859</v>
      </c>
      <c r="AK88" s="34">
        <f t="shared" si="27"/>
        <v>3102.9088464985639</v>
      </c>
      <c r="AL88" s="35">
        <f t="shared" si="28"/>
        <v>2358.2107233389088</v>
      </c>
      <c r="AM88" s="36">
        <f t="shared" si="33"/>
        <v>29335.810745159994</v>
      </c>
      <c r="AN88" s="28"/>
      <c r="AT88" s="14">
        <v>2043</v>
      </c>
      <c r="AX88" s="38">
        <f t="shared" si="29"/>
        <v>1</v>
      </c>
      <c r="AZ88" s="39">
        <f t="shared" si="30"/>
        <v>1</v>
      </c>
      <c r="BA88" s="15" t="str">
        <f t="shared" si="31"/>
        <v/>
      </c>
      <c r="BB88" s="40" t="str">
        <f t="shared" si="32"/>
        <v/>
      </c>
    </row>
    <row r="89" spans="1:54" ht="15" customHeight="1" x14ac:dyDescent="0.2">
      <c r="A89" s="74">
        <v>76</v>
      </c>
      <c r="B89" s="75">
        <v>177</v>
      </c>
      <c r="C89" s="76" t="s">
        <v>222</v>
      </c>
      <c r="D89" s="75" t="s">
        <v>164</v>
      </c>
      <c r="E89" s="77">
        <v>48</v>
      </c>
      <c r="F89" s="77">
        <v>1999</v>
      </c>
      <c r="G89" s="77">
        <f>IF(F89&gt;0,VLOOKUP(D89,Table1[],2,FALSE),"")</f>
        <v>100</v>
      </c>
      <c r="H89" s="78">
        <f t="shared" si="34"/>
        <v>76</v>
      </c>
      <c r="I89" s="104">
        <v>4</v>
      </c>
      <c r="J89" s="75">
        <v>4</v>
      </c>
      <c r="K89" s="105" t="s">
        <v>120</v>
      </c>
      <c r="L89" s="105" t="s">
        <v>109</v>
      </c>
      <c r="M89" s="106">
        <v>0</v>
      </c>
      <c r="N89" s="104">
        <v>6</v>
      </c>
      <c r="O89" s="75">
        <v>6</v>
      </c>
      <c r="P89" s="105" t="s">
        <v>124</v>
      </c>
      <c r="Q89" s="105" t="s">
        <v>109</v>
      </c>
      <c r="R89" s="121">
        <v>5</v>
      </c>
      <c r="S89" s="125">
        <f>'Manhole Quick Ratings'!H179</f>
        <v>1</v>
      </c>
      <c r="T89" s="77">
        <f>'Manhole Quick Ratings'!I179</f>
        <v>4</v>
      </c>
      <c r="U89" s="77">
        <f>'Manhole Quick Ratings'!J179</f>
        <v>0</v>
      </c>
      <c r="V89" s="78">
        <f>'Manhole Quick Ratings'!K179</f>
        <v>0</v>
      </c>
      <c r="W89" s="125">
        <f>'Manhole Quick Ratings'!M179</f>
        <v>1</v>
      </c>
      <c r="X89" s="77">
        <f>'Manhole Quick Ratings'!N179</f>
        <v>6</v>
      </c>
      <c r="Y89" s="77">
        <f>'Manhole Quick Ratings'!O179</f>
        <v>0</v>
      </c>
      <c r="Z89" s="78">
        <f>'Manhole Quick Ratings'!P179</f>
        <v>0</v>
      </c>
      <c r="AA89" s="125">
        <f>'Manhole Quick Ratings'!R179</f>
        <v>1</v>
      </c>
      <c r="AB89" s="77" t="str">
        <f>'Manhole Quick Ratings'!S179</f>
        <v>A</v>
      </c>
      <c r="AC89" s="77">
        <f>'Manhole Quick Ratings'!T179</f>
        <v>0</v>
      </c>
      <c r="AD89" s="78">
        <f>'Manhole Quick Ratings'!U179</f>
        <v>0</v>
      </c>
      <c r="AE89" s="125" t="str">
        <f t="shared" si="24"/>
        <v>1A</v>
      </c>
      <c r="AF89" s="127">
        <f>(10/10/$AP$11)+1</f>
        <v>1.8333333333333335</v>
      </c>
      <c r="AG89" s="77">
        <v>1</v>
      </c>
      <c r="AH89" s="128">
        <f t="shared" si="25"/>
        <v>1.8333333333333335</v>
      </c>
      <c r="AI89" s="69"/>
      <c r="AJ89" s="33">
        <f>IF(F89&gt;0,VLOOKUP(F89,Table2[],3,FALSE),"")</f>
        <v>1717.1232348324859</v>
      </c>
      <c r="AK89" s="34">
        <f t="shared" si="27"/>
        <v>3102.9088464985639</v>
      </c>
      <c r="AL89" s="35">
        <f t="shared" si="28"/>
        <v>2358.2107233389088</v>
      </c>
      <c r="AM89" s="36">
        <f t="shared" si="33"/>
        <v>29335.810745159994</v>
      </c>
      <c r="AN89" s="28"/>
      <c r="AX89" s="38">
        <f t="shared" si="29"/>
        <v>1</v>
      </c>
      <c r="AZ89" s="39">
        <f t="shared" si="30"/>
        <v>1</v>
      </c>
      <c r="BA89" s="15" t="str">
        <f t="shared" si="31"/>
        <v/>
      </c>
      <c r="BB89" s="40" t="str">
        <f t="shared" si="32"/>
        <v/>
      </c>
    </row>
    <row r="90" spans="1:54" ht="15" customHeight="1" x14ac:dyDescent="0.2">
      <c r="A90" s="74">
        <v>77</v>
      </c>
      <c r="B90" s="75">
        <v>176</v>
      </c>
      <c r="C90" s="76" t="s">
        <v>222</v>
      </c>
      <c r="D90" s="75" t="s">
        <v>164</v>
      </c>
      <c r="E90" s="77">
        <v>48</v>
      </c>
      <c r="F90" s="77">
        <v>1999</v>
      </c>
      <c r="G90" s="77">
        <f>IF(F90&gt;0,VLOOKUP(D90,Table1[],2,FALSE),"")</f>
        <v>100</v>
      </c>
      <c r="H90" s="78">
        <f t="shared" si="34"/>
        <v>76</v>
      </c>
      <c r="I90" s="104">
        <v>4</v>
      </c>
      <c r="J90" s="75">
        <v>4</v>
      </c>
      <c r="K90" s="105" t="s">
        <v>108</v>
      </c>
      <c r="L90" s="105" t="s">
        <v>109</v>
      </c>
      <c r="M90" s="106">
        <v>0</v>
      </c>
      <c r="N90" s="104">
        <v>5</v>
      </c>
      <c r="O90" s="75">
        <v>5</v>
      </c>
      <c r="P90" s="105" t="s">
        <v>108</v>
      </c>
      <c r="Q90" s="105" t="s">
        <v>109</v>
      </c>
      <c r="R90" s="121">
        <v>0</v>
      </c>
      <c r="S90" s="125">
        <f>'Manhole Quick Ratings'!H178</f>
        <v>1</v>
      </c>
      <c r="T90" s="77">
        <f>'Manhole Quick Ratings'!I178</f>
        <v>4</v>
      </c>
      <c r="U90" s="77">
        <f>'Manhole Quick Ratings'!J178</f>
        <v>0</v>
      </c>
      <c r="V90" s="78">
        <f>'Manhole Quick Ratings'!K178</f>
        <v>0</v>
      </c>
      <c r="W90" s="125">
        <f>'Manhole Quick Ratings'!M178</f>
        <v>1</v>
      </c>
      <c r="X90" s="77">
        <f>'Manhole Quick Ratings'!N178</f>
        <v>5</v>
      </c>
      <c r="Y90" s="77">
        <f>'Manhole Quick Ratings'!O178</f>
        <v>0</v>
      </c>
      <c r="Z90" s="78">
        <f>'Manhole Quick Ratings'!P178</f>
        <v>0</v>
      </c>
      <c r="AA90" s="125">
        <f>'Manhole Quick Ratings'!R178</f>
        <v>1</v>
      </c>
      <c r="AB90" s="77">
        <f>'Manhole Quick Ratings'!S178</f>
        <v>9</v>
      </c>
      <c r="AC90" s="77">
        <f>'Manhole Quick Ratings'!T178</f>
        <v>0</v>
      </c>
      <c r="AD90" s="78">
        <f>'Manhole Quick Ratings'!U178</f>
        <v>0</v>
      </c>
      <c r="AE90" s="125" t="str">
        <f t="shared" si="24"/>
        <v>19</v>
      </c>
      <c r="AF90" s="127">
        <f>IF(AE90&gt;0,AE90/10/$AP$11,1)</f>
        <v>1.5833333333333333</v>
      </c>
      <c r="AG90" s="77">
        <v>1</v>
      </c>
      <c r="AH90" s="128">
        <f t="shared" si="25"/>
        <v>1.5833333333333333</v>
      </c>
      <c r="AI90" s="69"/>
      <c r="AJ90" s="33">
        <f>IF(F90&gt;0,VLOOKUP(F90,Table2[],3,FALSE),"")</f>
        <v>1717.1232348324859</v>
      </c>
      <c r="AK90" s="34">
        <f t="shared" si="27"/>
        <v>3102.9088464985639</v>
      </c>
      <c r="AL90" s="35">
        <f t="shared" si="28"/>
        <v>2358.2107233389088</v>
      </c>
      <c r="AM90" s="36">
        <f t="shared" si="33"/>
        <v>29335.810745159994</v>
      </c>
      <c r="AN90" s="28"/>
      <c r="AX90" s="38">
        <f t="shared" si="29"/>
        <v>1</v>
      </c>
      <c r="AZ90" s="39">
        <f t="shared" si="30"/>
        <v>1</v>
      </c>
      <c r="BA90" s="15" t="str">
        <f t="shared" si="31"/>
        <v/>
      </c>
      <c r="BB90" s="40" t="str">
        <f t="shared" si="32"/>
        <v/>
      </c>
    </row>
    <row r="91" spans="1:54" ht="15" customHeight="1" x14ac:dyDescent="0.2">
      <c r="A91" s="74">
        <v>78</v>
      </c>
      <c r="B91" s="75">
        <v>40</v>
      </c>
      <c r="C91" s="76" t="s">
        <v>219</v>
      </c>
      <c r="D91" s="75" t="s">
        <v>164</v>
      </c>
      <c r="E91" s="77">
        <v>48</v>
      </c>
      <c r="F91" s="77">
        <v>1999</v>
      </c>
      <c r="G91" s="77">
        <f>IF(F91&gt;0,VLOOKUP(D91,Table1[],2,FALSE),"")</f>
        <v>100</v>
      </c>
      <c r="H91" s="78">
        <f t="shared" si="34"/>
        <v>76</v>
      </c>
      <c r="I91" s="104">
        <v>4</v>
      </c>
      <c r="J91" s="75">
        <v>4</v>
      </c>
      <c r="K91" s="105" t="s">
        <v>134</v>
      </c>
      <c r="L91" s="105" t="s">
        <v>109</v>
      </c>
      <c r="M91" s="106">
        <v>0</v>
      </c>
      <c r="N91" s="104">
        <v>8</v>
      </c>
      <c r="O91" s="75">
        <v>8</v>
      </c>
      <c r="P91" s="105" t="s">
        <v>113</v>
      </c>
      <c r="Q91" s="105" t="s">
        <v>109</v>
      </c>
      <c r="R91" s="121">
        <v>5</v>
      </c>
      <c r="S91" s="125">
        <f>'Manhole Quick Ratings'!H42</f>
        <v>1</v>
      </c>
      <c r="T91" s="77">
        <f>'Manhole Quick Ratings'!I42</f>
        <v>4</v>
      </c>
      <c r="U91" s="77">
        <f>'Manhole Quick Ratings'!J42</f>
        <v>0</v>
      </c>
      <c r="V91" s="78">
        <f>'Manhole Quick Ratings'!K42</f>
        <v>0</v>
      </c>
      <c r="W91" s="125">
        <f>'Manhole Quick Ratings'!M42</f>
        <v>1</v>
      </c>
      <c r="X91" s="77">
        <f>'Manhole Quick Ratings'!N42</f>
        <v>8</v>
      </c>
      <c r="Y91" s="77">
        <f>'Manhole Quick Ratings'!O42</f>
        <v>0</v>
      </c>
      <c r="Z91" s="78">
        <f>'Manhole Quick Ratings'!P42</f>
        <v>0</v>
      </c>
      <c r="AA91" s="125">
        <f>'Manhole Quick Ratings'!R42</f>
        <v>1</v>
      </c>
      <c r="AB91" s="77" t="str">
        <f>'Manhole Quick Ratings'!S42</f>
        <v>A</v>
      </c>
      <c r="AC91" s="77">
        <f>'Manhole Quick Ratings'!T42</f>
        <v>0</v>
      </c>
      <c r="AD91" s="78">
        <f>'Manhole Quick Ratings'!U42</f>
        <v>0</v>
      </c>
      <c r="AE91" s="125" t="str">
        <f t="shared" si="24"/>
        <v>1A</v>
      </c>
      <c r="AF91" s="127">
        <f>(10/10/$AP$11)+1</f>
        <v>1.8333333333333335</v>
      </c>
      <c r="AG91" s="77">
        <v>1</v>
      </c>
      <c r="AH91" s="128">
        <f t="shared" si="25"/>
        <v>1.8333333333333335</v>
      </c>
      <c r="AI91" s="69"/>
      <c r="AJ91" s="33">
        <f>IF(F91&gt;0,VLOOKUP(F91,Table2[],3,FALSE),"")</f>
        <v>1717.1232348324859</v>
      </c>
      <c r="AK91" s="34">
        <f t="shared" si="27"/>
        <v>3102.9088464985639</v>
      </c>
      <c r="AL91" s="35">
        <f t="shared" si="28"/>
        <v>2358.2107233389088</v>
      </c>
      <c r="AM91" s="36">
        <f t="shared" si="33"/>
        <v>29335.810745159994</v>
      </c>
      <c r="AN91" s="28"/>
      <c r="AX91" s="38">
        <f t="shared" si="29"/>
        <v>1</v>
      </c>
      <c r="AZ91" s="39">
        <f t="shared" si="30"/>
        <v>1</v>
      </c>
      <c r="BA91" s="15" t="str">
        <f t="shared" si="31"/>
        <v/>
      </c>
      <c r="BB91" s="40" t="str">
        <f t="shared" si="32"/>
        <v/>
      </c>
    </row>
    <row r="92" spans="1:54" ht="15" customHeight="1" x14ac:dyDescent="0.2">
      <c r="A92" s="74">
        <v>79</v>
      </c>
      <c r="B92" s="75">
        <v>179</v>
      </c>
      <c r="C92" s="76" t="s">
        <v>222</v>
      </c>
      <c r="D92" s="75" t="s">
        <v>164</v>
      </c>
      <c r="E92" s="77">
        <v>48</v>
      </c>
      <c r="F92" s="77">
        <v>1999</v>
      </c>
      <c r="G92" s="77">
        <f>IF(F92&gt;0,VLOOKUP(D92,Table1[],2,FALSE),"")</f>
        <v>100</v>
      </c>
      <c r="H92" s="78">
        <f t="shared" si="34"/>
        <v>76</v>
      </c>
      <c r="I92" s="104">
        <v>4</v>
      </c>
      <c r="J92" s="75">
        <v>4</v>
      </c>
      <c r="K92" s="105" t="s">
        <v>108</v>
      </c>
      <c r="L92" s="105" t="s">
        <v>109</v>
      </c>
      <c r="M92" s="106">
        <v>0</v>
      </c>
      <c r="N92" s="104">
        <v>5</v>
      </c>
      <c r="O92" s="75">
        <v>5</v>
      </c>
      <c r="P92" s="105" t="s">
        <v>108</v>
      </c>
      <c r="Q92" s="105" t="s">
        <v>109</v>
      </c>
      <c r="R92" s="121">
        <v>0</v>
      </c>
      <c r="S92" s="125">
        <f>'Manhole Quick Ratings'!H181</f>
        <v>1</v>
      </c>
      <c r="T92" s="77">
        <f>'Manhole Quick Ratings'!I181</f>
        <v>4</v>
      </c>
      <c r="U92" s="77">
        <f>'Manhole Quick Ratings'!J181</f>
        <v>0</v>
      </c>
      <c r="V92" s="78">
        <f>'Manhole Quick Ratings'!K181</f>
        <v>0</v>
      </c>
      <c r="W92" s="125">
        <f>'Manhole Quick Ratings'!M181</f>
        <v>1</v>
      </c>
      <c r="X92" s="77">
        <f>'Manhole Quick Ratings'!N181</f>
        <v>5</v>
      </c>
      <c r="Y92" s="77">
        <f>'Manhole Quick Ratings'!O181</f>
        <v>0</v>
      </c>
      <c r="Z92" s="78">
        <f>'Manhole Quick Ratings'!P181</f>
        <v>0</v>
      </c>
      <c r="AA92" s="125">
        <f>'Manhole Quick Ratings'!R181</f>
        <v>1</v>
      </c>
      <c r="AB92" s="77">
        <f>'Manhole Quick Ratings'!S181</f>
        <v>9</v>
      </c>
      <c r="AC92" s="77">
        <f>'Manhole Quick Ratings'!T181</f>
        <v>0</v>
      </c>
      <c r="AD92" s="78">
        <f>'Manhole Quick Ratings'!U181</f>
        <v>0</v>
      </c>
      <c r="AE92" s="125" t="str">
        <f t="shared" si="24"/>
        <v>19</v>
      </c>
      <c r="AF92" s="127">
        <f>IF(AE92&gt;0,AE92/10/$AP$11,1)</f>
        <v>1.5833333333333333</v>
      </c>
      <c r="AG92" s="77">
        <v>1</v>
      </c>
      <c r="AH92" s="128">
        <f t="shared" si="25"/>
        <v>1.5833333333333333</v>
      </c>
      <c r="AI92" s="69"/>
      <c r="AJ92" s="33">
        <f>IF(F92&gt;0,VLOOKUP(F92,Table2[],3,FALSE),"")</f>
        <v>1717.1232348324859</v>
      </c>
      <c r="AK92" s="34">
        <f t="shared" si="27"/>
        <v>3102.9088464985639</v>
      </c>
      <c r="AL92" s="35">
        <f t="shared" si="28"/>
        <v>2358.2107233389088</v>
      </c>
      <c r="AM92" s="36">
        <f t="shared" si="33"/>
        <v>29335.810745159994</v>
      </c>
      <c r="AN92" s="28"/>
      <c r="AX92" s="38">
        <f t="shared" si="29"/>
        <v>1</v>
      </c>
      <c r="AZ92" s="39">
        <f t="shared" si="30"/>
        <v>1</v>
      </c>
      <c r="BA92" s="15" t="str">
        <f t="shared" si="31"/>
        <v/>
      </c>
      <c r="BB92" s="40" t="str">
        <f t="shared" si="32"/>
        <v/>
      </c>
    </row>
    <row r="93" spans="1:54" ht="15" customHeight="1" x14ac:dyDescent="0.2">
      <c r="A93" s="74">
        <v>80</v>
      </c>
      <c r="B93" s="75">
        <v>153</v>
      </c>
      <c r="C93" s="76" t="s">
        <v>219</v>
      </c>
      <c r="D93" s="75" t="s">
        <v>164</v>
      </c>
      <c r="E93" s="77">
        <v>48</v>
      </c>
      <c r="F93" s="77">
        <v>1999</v>
      </c>
      <c r="G93" s="77">
        <f>IF(F93&gt;0,VLOOKUP(D93,Table1[],2,FALSE),"")</f>
        <v>100</v>
      </c>
      <c r="H93" s="78">
        <f t="shared" si="34"/>
        <v>76</v>
      </c>
      <c r="I93" s="104">
        <v>4</v>
      </c>
      <c r="J93" s="75">
        <v>4</v>
      </c>
      <c r="K93" s="105" t="s">
        <v>108</v>
      </c>
      <c r="L93" s="105" t="s">
        <v>109</v>
      </c>
      <c r="M93" s="106">
        <v>0</v>
      </c>
      <c r="N93" s="104">
        <v>5</v>
      </c>
      <c r="O93" s="75">
        <v>5</v>
      </c>
      <c r="P93" s="105" t="s">
        <v>108</v>
      </c>
      <c r="Q93" s="105" t="s">
        <v>109</v>
      </c>
      <c r="R93" s="121">
        <v>0</v>
      </c>
      <c r="S93" s="125">
        <f>'Manhole Quick Ratings'!H155</f>
        <v>1</v>
      </c>
      <c r="T93" s="77">
        <f>'Manhole Quick Ratings'!I155</f>
        <v>4</v>
      </c>
      <c r="U93" s="77">
        <f>'Manhole Quick Ratings'!J155</f>
        <v>0</v>
      </c>
      <c r="V93" s="78">
        <f>'Manhole Quick Ratings'!K155</f>
        <v>0</v>
      </c>
      <c r="W93" s="125">
        <f>'Manhole Quick Ratings'!M155</f>
        <v>1</v>
      </c>
      <c r="X93" s="77">
        <f>'Manhole Quick Ratings'!N155</f>
        <v>5</v>
      </c>
      <c r="Y93" s="77">
        <f>'Manhole Quick Ratings'!O155</f>
        <v>0</v>
      </c>
      <c r="Z93" s="78">
        <f>'Manhole Quick Ratings'!P155</f>
        <v>0</v>
      </c>
      <c r="AA93" s="125">
        <f>'Manhole Quick Ratings'!R155</f>
        <v>1</v>
      </c>
      <c r="AB93" s="77">
        <f>'Manhole Quick Ratings'!S155</f>
        <v>9</v>
      </c>
      <c r="AC93" s="77">
        <f>'Manhole Quick Ratings'!T155</f>
        <v>0</v>
      </c>
      <c r="AD93" s="78">
        <f>'Manhole Quick Ratings'!U155</f>
        <v>0</v>
      </c>
      <c r="AE93" s="125" t="str">
        <f t="shared" si="24"/>
        <v>19</v>
      </c>
      <c r="AF93" s="127">
        <f>IF(AE93&gt;0,AE93/10/$AP$11,1)</f>
        <v>1.5833333333333333</v>
      </c>
      <c r="AG93" s="77">
        <v>1</v>
      </c>
      <c r="AH93" s="128">
        <f t="shared" si="25"/>
        <v>1.5833333333333333</v>
      </c>
      <c r="AI93" s="69"/>
      <c r="AJ93" s="33">
        <f>IF(F93&gt;0,VLOOKUP(F93,Table2[],3,FALSE),"")</f>
        <v>1717.1232348324859</v>
      </c>
      <c r="AK93" s="34">
        <f t="shared" si="27"/>
        <v>3102.9088464985639</v>
      </c>
      <c r="AL93" s="35">
        <f t="shared" si="28"/>
        <v>2358.2107233389088</v>
      </c>
      <c r="AM93" s="36">
        <f t="shared" si="33"/>
        <v>29335.810745159994</v>
      </c>
      <c r="AN93" s="28"/>
      <c r="AX93" s="38">
        <f t="shared" si="29"/>
        <v>1</v>
      </c>
      <c r="AZ93" s="39">
        <f t="shared" si="30"/>
        <v>1</v>
      </c>
      <c r="BA93" s="15" t="str">
        <f t="shared" si="31"/>
        <v/>
      </c>
      <c r="BB93" s="40" t="str">
        <f t="shared" si="32"/>
        <v/>
      </c>
    </row>
    <row r="94" spans="1:54" ht="15" customHeight="1" x14ac:dyDescent="0.2">
      <c r="A94" s="74">
        <v>81</v>
      </c>
      <c r="B94" s="75">
        <v>46</v>
      </c>
      <c r="C94" s="76" t="s">
        <v>219</v>
      </c>
      <c r="D94" s="75" t="s">
        <v>164</v>
      </c>
      <c r="E94" s="77">
        <v>48</v>
      </c>
      <c r="F94" s="77">
        <v>1999</v>
      </c>
      <c r="G94" s="77">
        <f>IF(F94&gt;0,VLOOKUP(D94,Table1[],2,FALSE),"")</f>
        <v>100</v>
      </c>
      <c r="H94" s="78">
        <f t="shared" si="34"/>
        <v>76</v>
      </c>
      <c r="I94" s="104">
        <v>4</v>
      </c>
      <c r="J94" s="75">
        <v>4</v>
      </c>
      <c r="K94" s="105" t="s">
        <v>108</v>
      </c>
      <c r="L94" s="105" t="s">
        <v>109</v>
      </c>
      <c r="M94" s="106">
        <v>0</v>
      </c>
      <c r="N94" s="104">
        <v>9</v>
      </c>
      <c r="O94" s="75">
        <v>9</v>
      </c>
      <c r="P94" s="105" t="s">
        <v>108</v>
      </c>
      <c r="Q94" s="105" t="s">
        <v>109</v>
      </c>
      <c r="R94" s="121">
        <v>0</v>
      </c>
      <c r="S94" s="125">
        <f>'Manhole Quick Ratings'!H48</f>
        <v>1</v>
      </c>
      <c r="T94" s="77">
        <f>'Manhole Quick Ratings'!I48</f>
        <v>4</v>
      </c>
      <c r="U94" s="77">
        <f>'Manhole Quick Ratings'!J48</f>
        <v>0</v>
      </c>
      <c r="V94" s="78">
        <f>'Manhole Quick Ratings'!K48</f>
        <v>0</v>
      </c>
      <c r="W94" s="125">
        <f>'Manhole Quick Ratings'!M48</f>
        <v>1</v>
      </c>
      <c r="X94" s="77">
        <f>'Manhole Quick Ratings'!N48</f>
        <v>9</v>
      </c>
      <c r="Y94" s="77">
        <f>'Manhole Quick Ratings'!O48</f>
        <v>0</v>
      </c>
      <c r="Z94" s="78">
        <f>'Manhole Quick Ratings'!P48</f>
        <v>0</v>
      </c>
      <c r="AA94" s="125">
        <f>'Manhole Quick Ratings'!R48</f>
        <v>1</v>
      </c>
      <c r="AB94" s="77" t="str">
        <f>'Manhole Quick Ratings'!S48</f>
        <v>A</v>
      </c>
      <c r="AC94" s="77">
        <f>'Manhole Quick Ratings'!T48</f>
        <v>0</v>
      </c>
      <c r="AD94" s="78">
        <f>'Manhole Quick Ratings'!U48</f>
        <v>0</v>
      </c>
      <c r="AE94" s="125" t="str">
        <f t="shared" si="24"/>
        <v>1A</v>
      </c>
      <c r="AF94" s="127">
        <f>(10/10/$AP$11)+1</f>
        <v>1.8333333333333335</v>
      </c>
      <c r="AG94" s="77">
        <v>1</v>
      </c>
      <c r="AH94" s="128">
        <f t="shared" si="25"/>
        <v>1.8333333333333335</v>
      </c>
      <c r="AI94" s="69"/>
      <c r="AJ94" s="33">
        <f>IF(F94&gt;0,VLOOKUP(F94,Table2[],3,FALSE),"")</f>
        <v>1717.1232348324859</v>
      </c>
      <c r="AK94" s="34">
        <f t="shared" si="27"/>
        <v>3102.9088464985639</v>
      </c>
      <c r="AL94" s="35">
        <f t="shared" si="28"/>
        <v>2358.2107233389088</v>
      </c>
      <c r="AM94" s="36">
        <f t="shared" si="33"/>
        <v>29335.810745159994</v>
      </c>
      <c r="AN94" s="28"/>
      <c r="AX94" s="38">
        <f t="shared" si="29"/>
        <v>1</v>
      </c>
      <c r="AZ94" s="39">
        <f t="shared" si="30"/>
        <v>1</v>
      </c>
      <c r="BA94" s="15" t="str">
        <f t="shared" si="31"/>
        <v/>
      </c>
      <c r="BB94" s="40" t="str">
        <f t="shared" si="32"/>
        <v/>
      </c>
    </row>
    <row r="95" spans="1:54" ht="15" customHeight="1" x14ac:dyDescent="0.2">
      <c r="A95" s="74">
        <v>82</v>
      </c>
      <c r="B95" s="75">
        <v>37</v>
      </c>
      <c r="C95" s="76" t="s">
        <v>216</v>
      </c>
      <c r="D95" s="75" t="s">
        <v>164</v>
      </c>
      <c r="E95" s="77">
        <v>48</v>
      </c>
      <c r="F95" s="77">
        <v>1999</v>
      </c>
      <c r="G95" s="77">
        <f>IF(F95&gt;0,VLOOKUP(D95,Table1[],2,FALSE),"")</f>
        <v>100</v>
      </c>
      <c r="H95" s="78">
        <f t="shared" si="34"/>
        <v>76</v>
      </c>
      <c r="I95" s="104">
        <v>4</v>
      </c>
      <c r="J95" s="75">
        <v>4</v>
      </c>
      <c r="K95" s="105" t="s">
        <v>108</v>
      </c>
      <c r="L95" s="105" t="s">
        <v>109</v>
      </c>
      <c r="M95" s="106">
        <v>0</v>
      </c>
      <c r="N95" s="104">
        <v>4</v>
      </c>
      <c r="O95" s="75">
        <v>4</v>
      </c>
      <c r="P95" s="105" t="s">
        <v>108</v>
      </c>
      <c r="Q95" s="105" t="s">
        <v>109</v>
      </c>
      <c r="R95" s="121">
        <v>0</v>
      </c>
      <c r="S95" s="125">
        <f>'Manhole Quick Ratings'!H39</f>
        <v>1</v>
      </c>
      <c r="T95" s="77">
        <f>'Manhole Quick Ratings'!I39</f>
        <v>4</v>
      </c>
      <c r="U95" s="77">
        <f>'Manhole Quick Ratings'!J39</f>
        <v>0</v>
      </c>
      <c r="V95" s="78">
        <f>'Manhole Quick Ratings'!K39</f>
        <v>0</v>
      </c>
      <c r="W95" s="125">
        <f>'Manhole Quick Ratings'!M39</f>
        <v>1</v>
      </c>
      <c r="X95" s="77">
        <f>'Manhole Quick Ratings'!N39</f>
        <v>4</v>
      </c>
      <c r="Y95" s="77">
        <f>'Manhole Quick Ratings'!O39</f>
        <v>0</v>
      </c>
      <c r="Z95" s="78">
        <f>'Manhole Quick Ratings'!P39</f>
        <v>0</v>
      </c>
      <c r="AA95" s="125">
        <f>'Manhole Quick Ratings'!R39</f>
        <v>1</v>
      </c>
      <c r="AB95" s="77">
        <f>'Manhole Quick Ratings'!S39</f>
        <v>8</v>
      </c>
      <c r="AC95" s="77">
        <f>'Manhole Quick Ratings'!T39</f>
        <v>0</v>
      </c>
      <c r="AD95" s="78">
        <f>'Manhole Quick Ratings'!U39</f>
        <v>0</v>
      </c>
      <c r="AE95" s="125" t="str">
        <f t="shared" si="24"/>
        <v>18</v>
      </c>
      <c r="AF95" s="127">
        <f>IF(AE95&gt;0,AE95/10/$AP$11,1)</f>
        <v>1.5</v>
      </c>
      <c r="AG95" s="77">
        <v>1</v>
      </c>
      <c r="AH95" s="128">
        <f t="shared" si="25"/>
        <v>1.5</v>
      </c>
      <c r="AI95" s="69"/>
      <c r="AJ95" s="33">
        <f>IF(F95&gt;0,VLOOKUP(F95,Table2[],3,FALSE),"")</f>
        <v>1717.1232348324859</v>
      </c>
      <c r="AK95" s="34">
        <f t="shared" si="27"/>
        <v>3102.9088464985639</v>
      </c>
      <c r="AL95" s="35">
        <f t="shared" si="28"/>
        <v>2358.2107233389088</v>
      </c>
      <c r="AM95" s="36">
        <f t="shared" si="33"/>
        <v>29335.810745159994</v>
      </c>
      <c r="AN95" s="28"/>
      <c r="AX95" s="38">
        <f t="shared" si="29"/>
        <v>1</v>
      </c>
      <c r="AZ95" s="39">
        <f t="shared" si="30"/>
        <v>1</v>
      </c>
      <c r="BA95" s="15" t="str">
        <f t="shared" si="31"/>
        <v/>
      </c>
      <c r="BB95" s="40" t="str">
        <f t="shared" si="32"/>
        <v/>
      </c>
    </row>
    <row r="96" spans="1:54" ht="15" customHeight="1" x14ac:dyDescent="0.2">
      <c r="A96" s="74">
        <v>83</v>
      </c>
      <c r="B96" s="75">
        <v>38</v>
      </c>
      <c r="C96" s="76" t="s">
        <v>216</v>
      </c>
      <c r="D96" s="75" t="s">
        <v>164</v>
      </c>
      <c r="E96" s="77">
        <v>48</v>
      </c>
      <c r="F96" s="77">
        <v>1999</v>
      </c>
      <c r="G96" s="77">
        <f>IF(F96&gt;0,VLOOKUP(D96,Table1[],2,FALSE),"")</f>
        <v>100</v>
      </c>
      <c r="H96" s="78">
        <f t="shared" si="34"/>
        <v>76</v>
      </c>
      <c r="I96" s="104">
        <v>4</v>
      </c>
      <c r="J96" s="75">
        <v>4</v>
      </c>
      <c r="K96" s="105" t="s">
        <v>118</v>
      </c>
      <c r="L96" s="105" t="s">
        <v>109</v>
      </c>
      <c r="M96" s="106">
        <v>0</v>
      </c>
      <c r="N96" s="104">
        <v>6</v>
      </c>
      <c r="O96" s="75">
        <v>6</v>
      </c>
      <c r="P96" s="105" t="s">
        <v>125</v>
      </c>
      <c r="Q96" s="105" t="s">
        <v>109</v>
      </c>
      <c r="R96" s="121">
        <v>5</v>
      </c>
      <c r="S96" s="125">
        <f>'Manhole Quick Ratings'!H40</f>
        <v>1</v>
      </c>
      <c r="T96" s="77">
        <f>'Manhole Quick Ratings'!I40</f>
        <v>4</v>
      </c>
      <c r="U96" s="77">
        <f>'Manhole Quick Ratings'!J40</f>
        <v>0</v>
      </c>
      <c r="V96" s="78">
        <f>'Manhole Quick Ratings'!K40</f>
        <v>0</v>
      </c>
      <c r="W96" s="125">
        <f>'Manhole Quick Ratings'!M40</f>
        <v>1</v>
      </c>
      <c r="X96" s="77">
        <f>'Manhole Quick Ratings'!N40</f>
        <v>6</v>
      </c>
      <c r="Y96" s="77">
        <f>'Manhole Quick Ratings'!O40</f>
        <v>0</v>
      </c>
      <c r="Z96" s="78">
        <f>'Manhole Quick Ratings'!P40</f>
        <v>0</v>
      </c>
      <c r="AA96" s="125">
        <f>'Manhole Quick Ratings'!R40</f>
        <v>1</v>
      </c>
      <c r="AB96" s="77" t="str">
        <f>'Manhole Quick Ratings'!S40</f>
        <v>A</v>
      </c>
      <c r="AC96" s="77">
        <f>'Manhole Quick Ratings'!T40</f>
        <v>0</v>
      </c>
      <c r="AD96" s="78">
        <f>'Manhole Quick Ratings'!U40</f>
        <v>0</v>
      </c>
      <c r="AE96" s="125" t="str">
        <f t="shared" si="24"/>
        <v>1A</v>
      </c>
      <c r="AF96" s="127">
        <f>(10/10/$AP$11)+1</f>
        <v>1.8333333333333335</v>
      </c>
      <c r="AG96" s="77">
        <v>1</v>
      </c>
      <c r="AH96" s="128">
        <f t="shared" si="25"/>
        <v>1.8333333333333335</v>
      </c>
      <c r="AI96" s="69"/>
      <c r="AJ96" s="33">
        <f>IF(F96&gt;0,VLOOKUP(F96,Table2[],3,FALSE),"")</f>
        <v>1717.1232348324859</v>
      </c>
      <c r="AK96" s="34">
        <f t="shared" si="27"/>
        <v>3102.9088464985639</v>
      </c>
      <c r="AL96" s="35">
        <f t="shared" si="28"/>
        <v>2358.2107233389088</v>
      </c>
      <c r="AM96" s="36">
        <f t="shared" si="33"/>
        <v>29335.810745159994</v>
      </c>
      <c r="AN96" s="28"/>
      <c r="AX96" s="38">
        <f t="shared" si="29"/>
        <v>1</v>
      </c>
      <c r="AZ96" s="39">
        <f t="shared" si="30"/>
        <v>1</v>
      </c>
      <c r="BA96" s="15" t="str">
        <f t="shared" si="31"/>
        <v/>
      </c>
      <c r="BB96" s="40" t="str">
        <f t="shared" si="32"/>
        <v/>
      </c>
    </row>
    <row r="97" spans="1:54" ht="15" customHeight="1" x14ac:dyDescent="0.2">
      <c r="A97" s="74">
        <v>84</v>
      </c>
      <c r="B97" s="75">
        <v>36</v>
      </c>
      <c r="C97" s="76" t="s">
        <v>216</v>
      </c>
      <c r="D97" s="75" t="s">
        <v>164</v>
      </c>
      <c r="E97" s="77">
        <v>48</v>
      </c>
      <c r="F97" s="77">
        <v>1999</v>
      </c>
      <c r="G97" s="77">
        <f>IF(F97&gt;0,VLOOKUP(D97,Table1[],2,FALSE),"")</f>
        <v>100</v>
      </c>
      <c r="H97" s="78">
        <f t="shared" si="34"/>
        <v>76</v>
      </c>
      <c r="I97" s="104">
        <v>4</v>
      </c>
      <c r="J97" s="75">
        <v>4</v>
      </c>
      <c r="K97" s="105" t="s">
        <v>108</v>
      </c>
      <c r="L97" s="105" t="s">
        <v>109</v>
      </c>
      <c r="M97" s="106">
        <v>0</v>
      </c>
      <c r="N97" s="104">
        <v>6</v>
      </c>
      <c r="O97" s="75">
        <v>6</v>
      </c>
      <c r="P97" s="105" t="s">
        <v>108</v>
      </c>
      <c r="Q97" s="105" t="s">
        <v>109</v>
      </c>
      <c r="R97" s="121">
        <v>0</v>
      </c>
      <c r="S97" s="125">
        <f>'Manhole Quick Ratings'!H38</f>
        <v>1</v>
      </c>
      <c r="T97" s="77">
        <f>'Manhole Quick Ratings'!I38</f>
        <v>4</v>
      </c>
      <c r="U97" s="77">
        <f>'Manhole Quick Ratings'!J38</f>
        <v>0</v>
      </c>
      <c r="V97" s="78">
        <f>'Manhole Quick Ratings'!K38</f>
        <v>0</v>
      </c>
      <c r="W97" s="125">
        <f>'Manhole Quick Ratings'!M38</f>
        <v>1</v>
      </c>
      <c r="X97" s="77">
        <f>'Manhole Quick Ratings'!N38</f>
        <v>6</v>
      </c>
      <c r="Y97" s="77">
        <f>'Manhole Quick Ratings'!O38</f>
        <v>0</v>
      </c>
      <c r="Z97" s="78">
        <f>'Manhole Quick Ratings'!P38</f>
        <v>0</v>
      </c>
      <c r="AA97" s="125">
        <f>'Manhole Quick Ratings'!R38</f>
        <v>1</v>
      </c>
      <c r="AB97" s="77" t="str">
        <f>'Manhole Quick Ratings'!S38</f>
        <v>A</v>
      </c>
      <c r="AC97" s="77">
        <f>'Manhole Quick Ratings'!T38</f>
        <v>0</v>
      </c>
      <c r="AD97" s="78">
        <f>'Manhole Quick Ratings'!U38</f>
        <v>0</v>
      </c>
      <c r="AE97" s="125" t="str">
        <f t="shared" si="24"/>
        <v>1A</v>
      </c>
      <c r="AF97" s="127">
        <f>(10/10/$AP$11)+1</f>
        <v>1.8333333333333335</v>
      </c>
      <c r="AG97" s="77">
        <v>1</v>
      </c>
      <c r="AH97" s="128">
        <f t="shared" ref="AH97:AH105" si="35">AF97*AG97</f>
        <v>1.8333333333333335</v>
      </c>
      <c r="AI97" s="69"/>
      <c r="AJ97" s="33">
        <f>IF(F97&gt;0,VLOOKUP(F97,Table2[],3,FALSE),"")</f>
        <v>1717.1232348324859</v>
      </c>
      <c r="AK97" s="34">
        <f t="shared" si="27"/>
        <v>3102.9088464985639</v>
      </c>
      <c r="AL97" s="35">
        <f t="shared" si="28"/>
        <v>2358.2107233389088</v>
      </c>
      <c r="AM97" s="36">
        <f t="shared" si="33"/>
        <v>29335.810745159994</v>
      </c>
      <c r="AN97" s="28"/>
      <c r="AX97" s="38">
        <f t="shared" si="29"/>
        <v>1</v>
      </c>
      <c r="AZ97" s="39">
        <f t="shared" si="30"/>
        <v>1</v>
      </c>
      <c r="BA97" s="15" t="str">
        <f t="shared" si="31"/>
        <v/>
      </c>
      <c r="BB97" s="40" t="str">
        <f t="shared" si="32"/>
        <v/>
      </c>
    </row>
    <row r="98" spans="1:54" ht="15" customHeight="1" x14ac:dyDescent="0.2">
      <c r="A98" s="74">
        <v>85</v>
      </c>
      <c r="B98" s="75">
        <v>25</v>
      </c>
      <c r="C98" s="76" t="s">
        <v>223</v>
      </c>
      <c r="D98" s="75" t="s">
        <v>164</v>
      </c>
      <c r="E98" s="77">
        <v>48</v>
      </c>
      <c r="F98" s="77">
        <v>1970</v>
      </c>
      <c r="G98" s="77">
        <f>IF(F98&gt;0,VLOOKUP(D98,Table1[],2,FALSE),"")</f>
        <v>100</v>
      </c>
      <c r="H98" s="78">
        <f t="shared" si="34"/>
        <v>47</v>
      </c>
      <c r="I98" s="104">
        <v>5</v>
      </c>
      <c r="J98" s="75">
        <v>7</v>
      </c>
      <c r="K98" s="105" t="s">
        <v>146</v>
      </c>
      <c r="L98" s="105" t="s">
        <v>132</v>
      </c>
      <c r="M98" s="106">
        <v>5</v>
      </c>
      <c r="N98" s="104">
        <v>4</v>
      </c>
      <c r="O98" s="75">
        <v>4</v>
      </c>
      <c r="P98" s="105" t="s">
        <v>126</v>
      </c>
      <c r="Q98" s="105" t="s">
        <v>109</v>
      </c>
      <c r="R98" s="121">
        <v>0</v>
      </c>
      <c r="S98" s="125">
        <f>'Manhole Quick Ratings'!H27</f>
        <v>3</v>
      </c>
      <c r="T98" s="77">
        <f>'Manhole Quick Ratings'!I27</f>
        <v>1</v>
      </c>
      <c r="U98" s="77">
        <f>'Manhole Quick Ratings'!J27</f>
        <v>1</v>
      </c>
      <c r="V98" s="78">
        <f>'Manhole Quick Ratings'!K27</f>
        <v>4</v>
      </c>
      <c r="W98" s="125">
        <f>'Manhole Quick Ratings'!M27</f>
        <v>1</v>
      </c>
      <c r="X98" s="77">
        <f>'Manhole Quick Ratings'!N27</f>
        <v>4</v>
      </c>
      <c r="Y98" s="77">
        <f>'Manhole Quick Ratings'!O27</f>
        <v>0</v>
      </c>
      <c r="Z98" s="78">
        <f>'Manhole Quick Ratings'!P27</f>
        <v>0</v>
      </c>
      <c r="AA98" s="125">
        <f>'Manhole Quick Ratings'!R27</f>
        <v>3</v>
      </c>
      <c r="AB98" s="77">
        <f>'Manhole Quick Ratings'!S27</f>
        <v>1</v>
      </c>
      <c r="AC98" s="77">
        <f>'Manhole Quick Ratings'!T27</f>
        <v>1</v>
      </c>
      <c r="AD98" s="78">
        <f>'Manhole Quick Ratings'!U27</f>
        <v>8</v>
      </c>
      <c r="AE98" s="125" t="str">
        <f t="shared" si="24"/>
        <v>31</v>
      </c>
      <c r="AF98" s="127">
        <f>IF(AE98&gt;0,AE98/10/$AP$11,1)</f>
        <v>2.5833333333333335</v>
      </c>
      <c r="AG98" s="77">
        <v>1</v>
      </c>
      <c r="AH98" s="128">
        <f t="shared" si="35"/>
        <v>2.5833333333333335</v>
      </c>
      <c r="AI98" s="69"/>
      <c r="AJ98" s="33">
        <f>IF(F98&gt;0,VLOOKUP(F98,Table2[],3,FALSE),"")</f>
        <v>400</v>
      </c>
      <c r="AK98" s="34">
        <f t="shared" si="27"/>
        <v>3102.9088464985639</v>
      </c>
      <c r="AL98" s="35">
        <f t="shared" si="28"/>
        <v>1458.3671578543249</v>
      </c>
      <c r="AM98" s="36">
        <f t="shared" si="33"/>
        <v>12448.544574870502</v>
      </c>
      <c r="AN98" s="28"/>
      <c r="AX98" s="38">
        <f t="shared" si="29"/>
        <v>1</v>
      </c>
      <c r="AZ98" s="39">
        <f t="shared" si="30"/>
        <v>1</v>
      </c>
      <c r="BA98" s="15" t="str">
        <f t="shared" si="31"/>
        <v/>
      </c>
      <c r="BB98" s="40" t="str">
        <f t="shared" si="32"/>
        <v/>
      </c>
    </row>
    <row r="99" spans="1:54" ht="15" customHeight="1" x14ac:dyDescent="0.2">
      <c r="A99" s="74">
        <v>86</v>
      </c>
      <c r="B99" s="75">
        <v>190</v>
      </c>
      <c r="C99" s="76" t="s">
        <v>204</v>
      </c>
      <c r="D99" s="75" t="s">
        <v>164</v>
      </c>
      <c r="E99" s="77">
        <v>48</v>
      </c>
      <c r="F99" s="77">
        <v>1999</v>
      </c>
      <c r="G99" s="77">
        <f>IF(F99&gt;0,VLOOKUP(D99,Table1[],2,FALSE),"")</f>
        <v>100</v>
      </c>
      <c r="H99" s="78">
        <f t="shared" si="34"/>
        <v>76</v>
      </c>
      <c r="I99" s="104">
        <v>4</v>
      </c>
      <c r="J99" s="75">
        <v>4</v>
      </c>
      <c r="K99" s="105" t="s">
        <v>108</v>
      </c>
      <c r="L99" s="105" t="s">
        <v>109</v>
      </c>
      <c r="M99" s="106">
        <v>0</v>
      </c>
      <c r="N99" s="104">
        <v>5</v>
      </c>
      <c r="O99" s="75">
        <v>5</v>
      </c>
      <c r="P99" s="105" t="s">
        <v>108</v>
      </c>
      <c r="Q99" s="105" t="s">
        <v>109</v>
      </c>
      <c r="R99" s="121">
        <v>0</v>
      </c>
      <c r="S99" s="125">
        <f>'Manhole Quick Ratings'!H192</f>
        <v>1</v>
      </c>
      <c r="T99" s="77">
        <f>'Manhole Quick Ratings'!I192</f>
        <v>4</v>
      </c>
      <c r="U99" s="77">
        <f>'Manhole Quick Ratings'!J192</f>
        <v>0</v>
      </c>
      <c r="V99" s="78">
        <f>'Manhole Quick Ratings'!K192</f>
        <v>0</v>
      </c>
      <c r="W99" s="125">
        <f>'Manhole Quick Ratings'!M192</f>
        <v>1</v>
      </c>
      <c r="X99" s="77">
        <f>'Manhole Quick Ratings'!N192</f>
        <v>5</v>
      </c>
      <c r="Y99" s="77">
        <f>'Manhole Quick Ratings'!O192</f>
        <v>0</v>
      </c>
      <c r="Z99" s="78">
        <f>'Manhole Quick Ratings'!P192</f>
        <v>0</v>
      </c>
      <c r="AA99" s="125">
        <f>'Manhole Quick Ratings'!R192</f>
        <v>1</v>
      </c>
      <c r="AB99" s="77">
        <f>'Manhole Quick Ratings'!S192</f>
        <v>9</v>
      </c>
      <c r="AC99" s="77">
        <f>'Manhole Quick Ratings'!T192</f>
        <v>0</v>
      </c>
      <c r="AD99" s="78">
        <f>'Manhole Quick Ratings'!U192</f>
        <v>0</v>
      </c>
      <c r="AE99" s="125" t="str">
        <f t="shared" si="24"/>
        <v>19</v>
      </c>
      <c r="AF99" s="127">
        <f>IF(AE99&gt;0,AE99/10/$AP$11,1)</f>
        <v>1.5833333333333333</v>
      </c>
      <c r="AG99" s="77">
        <v>1</v>
      </c>
      <c r="AH99" s="128">
        <f t="shared" si="35"/>
        <v>1.5833333333333333</v>
      </c>
      <c r="AI99" s="69"/>
      <c r="AJ99" s="33">
        <f>IF(F99&gt;0,VLOOKUP(F99,Table2[],3,FALSE),"")</f>
        <v>1717.1232348324859</v>
      </c>
      <c r="AK99" s="34">
        <f t="shared" si="27"/>
        <v>3102.9088464985639</v>
      </c>
      <c r="AL99" s="35">
        <f t="shared" si="28"/>
        <v>2358.2107233389088</v>
      </c>
      <c r="AM99" s="36">
        <f t="shared" si="33"/>
        <v>29335.810745159994</v>
      </c>
      <c r="AN99" s="28"/>
      <c r="AX99" s="38">
        <f t="shared" si="29"/>
        <v>1</v>
      </c>
      <c r="AZ99" s="39">
        <f t="shared" si="30"/>
        <v>1</v>
      </c>
      <c r="BA99" s="15" t="str">
        <f t="shared" si="31"/>
        <v/>
      </c>
      <c r="BB99" s="40" t="str">
        <f t="shared" si="32"/>
        <v/>
      </c>
    </row>
    <row r="100" spans="1:54" ht="15" customHeight="1" x14ac:dyDescent="0.2">
      <c r="A100" s="74">
        <v>87</v>
      </c>
      <c r="B100" s="75">
        <v>145</v>
      </c>
      <c r="C100" s="76" t="s">
        <v>204</v>
      </c>
      <c r="D100" s="75" t="s">
        <v>164</v>
      </c>
      <c r="E100" s="77">
        <v>48</v>
      </c>
      <c r="F100" s="77">
        <v>1999</v>
      </c>
      <c r="G100" s="77">
        <f>IF(F100&gt;0,VLOOKUP(D100,Table1[],2,FALSE),"")</f>
        <v>100</v>
      </c>
      <c r="H100" s="78">
        <f t="shared" si="34"/>
        <v>76</v>
      </c>
      <c r="I100" s="104">
        <v>4</v>
      </c>
      <c r="J100" s="75">
        <v>4</v>
      </c>
      <c r="K100" s="105" t="s">
        <v>108</v>
      </c>
      <c r="L100" s="105" t="s">
        <v>109</v>
      </c>
      <c r="M100" s="106">
        <v>0</v>
      </c>
      <c r="N100" s="104">
        <v>5</v>
      </c>
      <c r="O100" s="75">
        <v>5</v>
      </c>
      <c r="P100" s="105" t="s">
        <v>108</v>
      </c>
      <c r="Q100" s="105" t="s">
        <v>109</v>
      </c>
      <c r="R100" s="121">
        <v>0</v>
      </c>
      <c r="S100" s="125">
        <f>'Manhole Quick Ratings'!H147</f>
        <v>1</v>
      </c>
      <c r="T100" s="77">
        <f>'Manhole Quick Ratings'!I147</f>
        <v>4</v>
      </c>
      <c r="U100" s="77">
        <f>'Manhole Quick Ratings'!J147</f>
        <v>0</v>
      </c>
      <c r="V100" s="78">
        <f>'Manhole Quick Ratings'!K147</f>
        <v>0</v>
      </c>
      <c r="W100" s="125">
        <f>'Manhole Quick Ratings'!M147</f>
        <v>1</v>
      </c>
      <c r="X100" s="77">
        <f>'Manhole Quick Ratings'!N147</f>
        <v>5</v>
      </c>
      <c r="Y100" s="77">
        <f>'Manhole Quick Ratings'!O147</f>
        <v>0</v>
      </c>
      <c r="Z100" s="78">
        <f>'Manhole Quick Ratings'!P147</f>
        <v>0</v>
      </c>
      <c r="AA100" s="125">
        <f>'Manhole Quick Ratings'!R147</f>
        <v>1</v>
      </c>
      <c r="AB100" s="77">
        <f>'Manhole Quick Ratings'!S147</f>
        <v>9</v>
      </c>
      <c r="AC100" s="77">
        <f>'Manhole Quick Ratings'!T147</f>
        <v>0</v>
      </c>
      <c r="AD100" s="78">
        <f>'Manhole Quick Ratings'!U147</f>
        <v>0</v>
      </c>
      <c r="AE100" s="125" t="str">
        <f t="shared" si="24"/>
        <v>19</v>
      </c>
      <c r="AF100" s="127">
        <f>IF(AE100&gt;0,AE100/10/$AP$11,1)</f>
        <v>1.5833333333333333</v>
      </c>
      <c r="AG100" s="77">
        <v>5</v>
      </c>
      <c r="AH100" s="128">
        <f t="shared" si="35"/>
        <v>7.9166666666666661</v>
      </c>
      <c r="AI100" s="69"/>
      <c r="AJ100" s="33">
        <f>IF(F100&gt;0,VLOOKUP(F100,Table2[],3,FALSE),"")</f>
        <v>1717.1232348324859</v>
      </c>
      <c r="AK100" s="34">
        <f t="shared" si="27"/>
        <v>3102.9088464985639</v>
      </c>
      <c r="AL100" s="35">
        <f t="shared" si="28"/>
        <v>2358.2107233389088</v>
      </c>
      <c r="AM100" s="36">
        <f t="shared" si="33"/>
        <v>29335.810745159994</v>
      </c>
      <c r="AN100" s="28"/>
      <c r="AX100" s="38">
        <f t="shared" si="29"/>
        <v>1</v>
      </c>
      <c r="AZ100" s="39">
        <f t="shared" si="30"/>
        <v>1</v>
      </c>
      <c r="BA100" s="15" t="str">
        <f t="shared" si="31"/>
        <v/>
      </c>
      <c r="BB100" s="40" t="str">
        <f t="shared" si="32"/>
        <v/>
      </c>
    </row>
    <row r="101" spans="1:54" ht="15" customHeight="1" x14ac:dyDescent="0.2">
      <c r="A101" s="84">
        <v>88</v>
      </c>
      <c r="B101" s="85"/>
      <c r="C101" s="86" t="s">
        <v>183</v>
      </c>
      <c r="D101" s="85"/>
      <c r="E101" s="87"/>
      <c r="F101" s="87"/>
      <c r="G101" s="87"/>
      <c r="H101" s="88"/>
      <c r="I101" s="112"/>
      <c r="J101" s="85"/>
      <c r="K101" s="113"/>
      <c r="L101" s="113"/>
      <c r="M101" s="114"/>
      <c r="N101" s="112"/>
      <c r="O101" s="85"/>
      <c r="P101" s="113"/>
      <c r="Q101" s="113"/>
      <c r="R101" s="122"/>
      <c r="S101" s="111"/>
      <c r="T101" s="87"/>
      <c r="U101" s="87"/>
      <c r="V101" s="88"/>
      <c r="W101" s="111"/>
      <c r="X101" s="87"/>
      <c r="Y101" s="87"/>
      <c r="Z101" s="88"/>
      <c r="AA101" s="111"/>
      <c r="AB101" s="87"/>
      <c r="AC101" s="87"/>
      <c r="AD101" s="88"/>
      <c r="AE101" s="111"/>
      <c r="AF101" s="132"/>
      <c r="AG101" s="87"/>
      <c r="AH101" s="133"/>
      <c r="AI101" s="69"/>
      <c r="AJ101" s="42"/>
      <c r="AK101" s="28"/>
      <c r="AL101" s="43"/>
      <c r="AM101" s="44" t="str">
        <f t="shared" si="33"/>
        <v/>
      </c>
      <c r="AN101" s="28"/>
      <c r="AX101" s="38"/>
      <c r="AZ101" s="39"/>
      <c r="BB101" s="40"/>
    </row>
    <row r="102" spans="1:54" ht="15" customHeight="1" x14ac:dyDescent="0.2">
      <c r="A102" s="84">
        <v>89</v>
      </c>
      <c r="B102" s="85"/>
      <c r="C102" s="86" t="s">
        <v>183</v>
      </c>
      <c r="D102" s="85"/>
      <c r="E102" s="87"/>
      <c r="F102" s="87"/>
      <c r="G102" s="87"/>
      <c r="H102" s="88"/>
      <c r="I102" s="112"/>
      <c r="J102" s="85"/>
      <c r="K102" s="113"/>
      <c r="L102" s="113"/>
      <c r="M102" s="114"/>
      <c r="N102" s="112"/>
      <c r="O102" s="85"/>
      <c r="P102" s="113"/>
      <c r="Q102" s="113"/>
      <c r="R102" s="122"/>
      <c r="S102" s="111"/>
      <c r="T102" s="87"/>
      <c r="U102" s="87"/>
      <c r="V102" s="88"/>
      <c r="W102" s="111"/>
      <c r="X102" s="87"/>
      <c r="Y102" s="87"/>
      <c r="Z102" s="88"/>
      <c r="AA102" s="111"/>
      <c r="AB102" s="87"/>
      <c r="AC102" s="87"/>
      <c r="AD102" s="88"/>
      <c r="AE102" s="111"/>
      <c r="AF102" s="132"/>
      <c r="AG102" s="87"/>
      <c r="AH102" s="133"/>
      <c r="AI102" s="69"/>
      <c r="AJ102" s="42"/>
      <c r="AK102" s="28"/>
      <c r="AL102" s="43"/>
      <c r="AM102" s="44" t="str">
        <f t="shared" si="33"/>
        <v/>
      </c>
      <c r="AN102" s="28"/>
      <c r="AX102" s="38"/>
      <c r="AZ102" s="39"/>
      <c r="BB102" s="40"/>
    </row>
    <row r="103" spans="1:54" ht="15" customHeight="1" x14ac:dyDescent="0.2">
      <c r="A103" s="74">
        <v>90</v>
      </c>
      <c r="B103" s="75">
        <v>104</v>
      </c>
      <c r="C103" s="76" t="s">
        <v>224</v>
      </c>
      <c r="D103" s="75" t="s">
        <v>164</v>
      </c>
      <c r="E103" s="77">
        <v>48</v>
      </c>
      <c r="F103" s="77">
        <v>1970</v>
      </c>
      <c r="G103" s="77">
        <f>IF(F103&gt;0,VLOOKUP(D103,Table1[],2,FALSE),"")</f>
        <v>100</v>
      </c>
      <c r="H103" s="78">
        <f t="shared" si="34"/>
        <v>47</v>
      </c>
      <c r="I103" s="104">
        <v>4</v>
      </c>
      <c r="J103" s="75">
        <v>4</v>
      </c>
      <c r="K103" s="105" t="s">
        <v>108</v>
      </c>
      <c r="L103" s="105" t="s">
        <v>109</v>
      </c>
      <c r="M103" s="106">
        <v>0</v>
      </c>
      <c r="N103" s="104">
        <v>5</v>
      </c>
      <c r="O103" s="75">
        <v>5</v>
      </c>
      <c r="P103" s="105" t="s">
        <v>108</v>
      </c>
      <c r="Q103" s="105" t="s">
        <v>109</v>
      </c>
      <c r="R103" s="121">
        <v>0</v>
      </c>
      <c r="S103" s="125">
        <f>'Manhole Quick Ratings'!H106</f>
        <v>1</v>
      </c>
      <c r="T103" s="77">
        <f>'Manhole Quick Ratings'!I106</f>
        <v>4</v>
      </c>
      <c r="U103" s="77">
        <f>'Manhole Quick Ratings'!J106</f>
        <v>0</v>
      </c>
      <c r="V103" s="78">
        <f>'Manhole Quick Ratings'!K106</f>
        <v>0</v>
      </c>
      <c r="W103" s="125">
        <f>'Manhole Quick Ratings'!M106</f>
        <v>1</v>
      </c>
      <c r="X103" s="77">
        <f>'Manhole Quick Ratings'!N106</f>
        <v>5</v>
      </c>
      <c r="Y103" s="77">
        <f>'Manhole Quick Ratings'!O106</f>
        <v>0</v>
      </c>
      <c r="Z103" s="78">
        <f>'Manhole Quick Ratings'!P106</f>
        <v>0</v>
      </c>
      <c r="AA103" s="125">
        <f>'Manhole Quick Ratings'!R106</f>
        <v>1</v>
      </c>
      <c r="AB103" s="77">
        <f>'Manhole Quick Ratings'!S106</f>
        <v>9</v>
      </c>
      <c r="AC103" s="77">
        <f>'Manhole Quick Ratings'!T106</f>
        <v>0</v>
      </c>
      <c r="AD103" s="78">
        <f>'Manhole Quick Ratings'!U106</f>
        <v>0</v>
      </c>
      <c r="AE103" s="125" t="str">
        <f t="shared" si="24"/>
        <v>19</v>
      </c>
      <c r="AF103" s="127">
        <f>IF(AE103&gt;0,AE103/10/$AP$11,1)</f>
        <v>1.5833333333333333</v>
      </c>
      <c r="AG103" s="77">
        <v>2</v>
      </c>
      <c r="AH103" s="128">
        <f t="shared" si="35"/>
        <v>3.1666666666666665</v>
      </c>
      <c r="AI103" s="69"/>
      <c r="AJ103" s="33">
        <f>IF(F103&gt;0,VLOOKUP(F103,Table2[],3,FALSE),"")</f>
        <v>400</v>
      </c>
      <c r="AK103" s="34">
        <f>IF(F103&gt;0,$AV$68,"")</f>
        <v>3102.9088464985639</v>
      </c>
      <c r="AL103" s="35">
        <f>IF(F103&gt;0,(H103/G103)*AK103,"")</f>
        <v>1458.3671578543249</v>
      </c>
      <c r="AM103" s="36">
        <f t="shared" si="33"/>
        <v>12448.544574870502</v>
      </c>
      <c r="AN103" s="28"/>
      <c r="AX103" s="38">
        <f t="shared" si="29"/>
        <v>1</v>
      </c>
      <c r="AZ103" s="39">
        <f t="shared" si="30"/>
        <v>1</v>
      </c>
      <c r="BA103" s="15" t="str">
        <f t="shared" si="31"/>
        <v/>
      </c>
      <c r="BB103" s="40" t="str">
        <f t="shared" si="32"/>
        <v/>
      </c>
    </row>
    <row r="104" spans="1:54" ht="15" customHeight="1" x14ac:dyDescent="0.2">
      <c r="A104" s="74">
        <v>91</v>
      </c>
      <c r="B104" s="75">
        <v>103</v>
      </c>
      <c r="C104" s="76" t="s">
        <v>224</v>
      </c>
      <c r="D104" s="75" t="s">
        <v>164</v>
      </c>
      <c r="E104" s="77">
        <v>48</v>
      </c>
      <c r="F104" s="77">
        <v>1970</v>
      </c>
      <c r="G104" s="77">
        <f>IF(F104&gt;0,VLOOKUP(D104,Table1[],2,FALSE),"")</f>
        <v>100</v>
      </c>
      <c r="H104" s="78">
        <f t="shared" si="34"/>
        <v>47</v>
      </c>
      <c r="I104" s="104">
        <v>4</v>
      </c>
      <c r="J104" s="75">
        <v>4</v>
      </c>
      <c r="K104" s="105" t="s">
        <v>108</v>
      </c>
      <c r="L104" s="105" t="s">
        <v>109</v>
      </c>
      <c r="M104" s="106">
        <v>0</v>
      </c>
      <c r="N104" s="104">
        <v>7</v>
      </c>
      <c r="O104" s="75">
        <v>7</v>
      </c>
      <c r="P104" s="105" t="s">
        <v>108</v>
      </c>
      <c r="Q104" s="105" t="s">
        <v>109</v>
      </c>
      <c r="R104" s="121">
        <v>0</v>
      </c>
      <c r="S104" s="125">
        <f>'Manhole Quick Ratings'!H105</f>
        <v>1</v>
      </c>
      <c r="T104" s="77">
        <f>'Manhole Quick Ratings'!I105</f>
        <v>4</v>
      </c>
      <c r="U104" s="77">
        <f>'Manhole Quick Ratings'!J105</f>
        <v>0</v>
      </c>
      <c r="V104" s="78">
        <f>'Manhole Quick Ratings'!K105</f>
        <v>0</v>
      </c>
      <c r="W104" s="125">
        <f>'Manhole Quick Ratings'!M105</f>
        <v>1</v>
      </c>
      <c r="X104" s="77">
        <f>'Manhole Quick Ratings'!N105</f>
        <v>7</v>
      </c>
      <c r="Y104" s="77">
        <f>'Manhole Quick Ratings'!O105</f>
        <v>0</v>
      </c>
      <c r="Z104" s="78">
        <f>'Manhole Quick Ratings'!P105</f>
        <v>0</v>
      </c>
      <c r="AA104" s="125">
        <f>'Manhole Quick Ratings'!R105</f>
        <v>1</v>
      </c>
      <c r="AB104" s="77" t="str">
        <f>'Manhole Quick Ratings'!S105</f>
        <v>A</v>
      </c>
      <c r="AC104" s="77">
        <f>'Manhole Quick Ratings'!T105</f>
        <v>0</v>
      </c>
      <c r="AD104" s="78">
        <f>'Manhole Quick Ratings'!U105</f>
        <v>0</v>
      </c>
      <c r="AE104" s="125" t="str">
        <f t="shared" si="24"/>
        <v>1A</v>
      </c>
      <c r="AF104" s="127">
        <f>(10/10/$AP$11)+1</f>
        <v>1.8333333333333335</v>
      </c>
      <c r="AG104" s="77">
        <v>3</v>
      </c>
      <c r="AH104" s="128">
        <f t="shared" si="35"/>
        <v>5.5</v>
      </c>
      <c r="AI104" s="69"/>
      <c r="AJ104" s="33">
        <f>IF(F104&gt;0,VLOOKUP(F104,Table2[],3,FALSE),"")</f>
        <v>400</v>
      </c>
      <c r="AK104" s="34">
        <f>IF(F104&gt;0,$AV$68,"")</f>
        <v>3102.9088464985639</v>
      </c>
      <c r="AL104" s="35">
        <f>IF(F104&gt;0,(H104/G104)*AK104,"")</f>
        <v>1458.3671578543249</v>
      </c>
      <c r="AM104" s="36">
        <f t="shared" si="33"/>
        <v>12448.544574870502</v>
      </c>
      <c r="AN104" s="28"/>
      <c r="AX104" s="38">
        <f t="shared" si="29"/>
        <v>1</v>
      </c>
      <c r="AZ104" s="39">
        <f t="shared" si="30"/>
        <v>1</v>
      </c>
      <c r="BA104" s="15" t="str">
        <f t="shared" si="31"/>
        <v/>
      </c>
      <c r="BB104" s="40" t="str">
        <f t="shared" si="32"/>
        <v/>
      </c>
    </row>
    <row r="105" spans="1:54" ht="15" customHeight="1" x14ac:dyDescent="0.2">
      <c r="A105" s="74">
        <v>92</v>
      </c>
      <c r="B105" s="75"/>
      <c r="C105" s="76" t="s">
        <v>104</v>
      </c>
      <c r="D105" s="75" t="s">
        <v>164</v>
      </c>
      <c r="E105" s="77">
        <v>48</v>
      </c>
      <c r="F105" s="77">
        <v>2000</v>
      </c>
      <c r="G105" s="77">
        <f>IF(F105&gt;0,VLOOKUP(D105,Table1[],2,FALSE),"")</f>
        <v>100</v>
      </c>
      <c r="H105" s="78">
        <f t="shared" si="34"/>
        <v>77</v>
      </c>
      <c r="I105" s="107"/>
      <c r="J105" s="108"/>
      <c r="K105" s="108"/>
      <c r="L105" s="108"/>
      <c r="M105" s="109"/>
      <c r="N105" s="107"/>
      <c r="O105" s="108"/>
      <c r="P105" s="108"/>
      <c r="Q105" s="108"/>
      <c r="R105" s="109"/>
      <c r="S105" s="107"/>
      <c r="T105" s="108"/>
      <c r="U105" s="108"/>
      <c r="V105" s="109"/>
      <c r="W105" s="107"/>
      <c r="X105" s="108"/>
      <c r="Y105" s="108"/>
      <c r="Z105" s="109"/>
      <c r="AA105" s="107"/>
      <c r="AB105" s="108"/>
      <c r="AC105" s="108"/>
      <c r="AD105" s="109"/>
      <c r="AE105" s="107"/>
      <c r="AF105" s="129">
        <v>1</v>
      </c>
      <c r="AG105" s="77">
        <v>1</v>
      </c>
      <c r="AH105" s="128">
        <f t="shared" si="35"/>
        <v>1</v>
      </c>
      <c r="AI105" s="69"/>
      <c r="AJ105" s="33">
        <f>IF(F105&gt;0,VLOOKUP(F105,Table2[],3,FALSE),"")</f>
        <v>1775.5054248167905</v>
      </c>
      <c r="AK105" s="34">
        <f>IF(F105&gt;0,$AV$68,"")</f>
        <v>3102.9088464985639</v>
      </c>
      <c r="AL105" s="35">
        <f>IF(F105&gt;0,(H105/G105)*AK105,"")</f>
        <v>2389.2398118038941</v>
      </c>
      <c r="AM105" s="36">
        <f t="shared" si="33"/>
        <v>30215.885067514791</v>
      </c>
      <c r="AN105" s="28"/>
      <c r="AX105" s="38">
        <f t="shared" si="29"/>
        <v>1</v>
      </c>
      <c r="AZ105" s="39">
        <f t="shared" si="30"/>
        <v>1</v>
      </c>
      <c r="BA105" s="15" t="str">
        <f t="shared" si="31"/>
        <v/>
      </c>
      <c r="BB105" s="40" t="str">
        <f t="shared" si="32"/>
        <v/>
      </c>
    </row>
    <row r="106" spans="1:54" ht="15" customHeight="1" x14ac:dyDescent="0.2">
      <c r="A106" s="84">
        <v>93</v>
      </c>
      <c r="B106" s="85"/>
      <c r="C106" s="86" t="s">
        <v>183</v>
      </c>
      <c r="D106" s="85"/>
      <c r="E106" s="87"/>
      <c r="F106" s="87"/>
      <c r="G106" s="87"/>
      <c r="H106" s="88"/>
      <c r="I106" s="111"/>
      <c r="J106" s="87"/>
      <c r="K106" s="87"/>
      <c r="L106" s="87"/>
      <c r="M106" s="88"/>
      <c r="N106" s="111"/>
      <c r="O106" s="87"/>
      <c r="P106" s="87"/>
      <c r="Q106" s="87"/>
      <c r="R106" s="88"/>
      <c r="S106" s="111"/>
      <c r="T106" s="87"/>
      <c r="U106" s="87"/>
      <c r="V106" s="88"/>
      <c r="W106" s="111"/>
      <c r="X106" s="87"/>
      <c r="Y106" s="87"/>
      <c r="Z106" s="88"/>
      <c r="AA106" s="111"/>
      <c r="AB106" s="87"/>
      <c r="AC106" s="87"/>
      <c r="AD106" s="88"/>
      <c r="AE106" s="111"/>
      <c r="AF106" s="132"/>
      <c r="AG106" s="87"/>
      <c r="AH106" s="133"/>
      <c r="AI106" s="69"/>
      <c r="AJ106" s="42"/>
      <c r="AK106" s="28"/>
      <c r="AL106" s="43"/>
      <c r="AM106" s="44" t="str">
        <f t="shared" si="33"/>
        <v/>
      </c>
      <c r="AN106" s="28"/>
      <c r="AX106" s="38"/>
      <c r="AZ106" s="39"/>
      <c r="BB106" s="40"/>
    </row>
    <row r="107" spans="1:54" ht="15" customHeight="1" x14ac:dyDescent="0.2">
      <c r="A107" s="84">
        <v>94</v>
      </c>
      <c r="B107" s="85"/>
      <c r="C107" s="86" t="s">
        <v>183</v>
      </c>
      <c r="D107" s="85"/>
      <c r="E107" s="87"/>
      <c r="F107" s="87"/>
      <c r="G107" s="87" t="str">
        <f>IF(F107&gt;0,VLOOKUP(D107,Table1[],2,FALSE),"")</f>
        <v/>
      </c>
      <c r="H107" s="88" t="str">
        <f t="shared" si="34"/>
        <v/>
      </c>
      <c r="I107" s="111"/>
      <c r="J107" s="87"/>
      <c r="K107" s="87"/>
      <c r="L107" s="87"/>
      <c r="M107" s="88"/>
      <c r="N107" s="111"/>
      <c r="O107" s="87"/>
      <c r="P107" s="87"/>
      <c r="Q107" s="87"/>
      <c r="R107" s="88"/>
      <c r="S107" s="111"/>
      <c r="T107" s="87"/>
      <c r="U107" s="87"/>
      <c r="V107" s="88"/>
      <c r="W107" s="111"/>
      <c r="X107" s="87"/>
      <c r="Y107" s="87"/>
      <c r="Z107" s="88"/>
      <c r="AA107" s="111"/>
      <c r="AB107" s="87"/>
      <c r="AC107" s="87"/>
      <c r="AD107" s="88"/>
      <c r="AE107" s="111"/>
      <c r="AF107" s="132"/>
      <c r="AG107" s="87"/>
      <c r="AH107" s="133"/>
      <c r="AI107" s="69"/>
      <c r="AJ107" s="42" t="str">
        <f>IF(F107&gt;0,VLOOKUP(F107,Table2[],3,FALSE),"")</f>
        <v/>
      </c>
      <c r="AK107" s="28" t="str">
        <f>IF(F107&gt;0,$AV$68,"")</f>
        <v/>
      </c>
      <c r="AL107" s="43" t="str">
        <f>IF(F107&gt;0,(H107/G107)*AK107,"")</f>
        <v/>
      </c>
      <c r="AM107" s="44"/>
      <c r="AN107" s="28"/>
      <c r="AX107" s="38"/>
      <c r="AZ107" s="39"/>
      <c r="BB107" s="40"/>
    </row>
    <row r="108" spans="1:54" ht="15" customHeight="1" x14ac:dyDescent="0.2">
      <c r="A108" s="74">
        <v>95</v>
      </c>
      <c r="B108" s="75">
        <v>199</v>
      </c>
      <c r="C108" s="76" t="s">
        <v>100</v>
      </c>
      <c r="D108" s="75" t="s">
        <v>164</v>
      </c>
      <c r="E108" s="77">
        <v>48</v>
      </c>
      <c r="F108" s="77">
        <v>1993</v>
      </c>
      <c r="G108" s="77">
        <f>IF(F108&gt;0,VLOOKUP(D108,Table1[],2,FALSE),"")</f>
        <v>100</v>
      </c>
      <c r="H108" s="78">
        <f t="shared" si="34"/>
        <v>70</v>
      </c>
      <c r="I108" s="104">
        <v>4</v>
      </c>
      <c r="J108" s="75">
        <v>4</v>
      </c>
      <c r="K108" s="105" t="s">
        <v>121</v>
      </c>
      <c r="L108" s="105" t="s">
        <v>109</v>
      </c>
      <c r="M108" s="106">
        <v>0</v>
      </c>
      <c r="N108" s="104">
        <v>6</v>
      </c>
      <c r="O108" s="75">
        <v>6</v>
      </c>
      <c r="P108" s="105" t="s">
        <v>110</v>
      </c>
      <c r="Q108" s="105" t="s">
        <v>109</v>
      </c>
      <c r="R108" s="121">
        <v>5</v>
      </c>
      <c r="S108" s="125">
        <f>'Manhole Quick Ratings'!H201</f>
        <v>1</v>
      </c>
      <c r="T108" s="77">
        <f>'Manhole Quick Ratings'!I201</f>
        <v>4</v>
      </c>
      <c r="U108" s="77">
        <f>'Manhole Quick Ratings'!J201</f>
        <v>0</v>
      </c>
      <c r="V108" s="78">
        <f>'Manhole Quick Ratings'!K201</f>
        <v>0</v>
      </c>
      <c r="W108" s="125">
        <f>'Manhole Quick Ratings'!M201</f>
        <v>1</v>
      </c>
      <c r="X108" s="77">
        <f>'Manhole Quick Ratings'!N201</f>
        <v>6</v>
      </c>
      <c r="Y108" s="77">
        <f>'Manhole Quick Ratings'!O201</f>
        <v>0</v>
      </c>
      <c r="Z108" s="78">
        <f>'Manhole Quick Ratings'!P201</f>
        <v>0</v>
      </c>
      <c r="AA108" s="125">
        <f>'Manhole Quick Ratings'!R201</f>
        <v>1</v>
      </c>
      <c r="AB108" s="77" t="str">
        <f>'Manhole Quick Ratings'!S201</f>
        <v>A</v>
      </c>
      <c r="AC108" s="77">
        <f>'Manhole Quick Ratings'!T201</f>
        <v>0</v>
      </c>
      <c r="AD108" s="78">
        <f>'Manhole Quick Ratings'!U201</f>
        <v>0</v>
      </c>
      <c r="AE108" s="125" t="str">
        <f>_xlfn.CONCAT(AA108,AB108)</f>
        <v>1A</v>
      </c>
      <c r="AF108" s="127">
        <f>(10/10/$AP$11)+1</f>
        <v>1.8333333333333335</v>
      </c>
      <c r="AG108" s="77">
        <v>3</v>
      </c>
      <c r="AH108" s="128">
        <f>AF108*AG108</f>
        <v>5.5</v>
      </c>
      <c r="AI108" s="69"/>
      <c r="AJ108" s="33">
        <f>IF(F108&gt;0,VLOOKUP(F108,Table2[],3,FALSE),"")</f>
        <v>1488.0020420477188</v>
      </c>
      <c r="AK108" s="34">
        <f>IF(F108&gt;0,$AV$68,"")</f>
        <v>3102.9088464985639</v>
      </c>
      <c r="AL108" s="35">
        <f>IF(F108&gt;0,(H108/G108)*AK108,"")</f>
        <v>2172.0361925489947</v>
      </c>
      <c r="AM108" s="36">
        <f t="shared" si="33"/>
        <v>24568.279656122679</v>
      </c>
      <c r="AN108" s="28"/>
      <c r="AX108" s="38">
        <f t="shared" si="29"/>
        <v>1</v>
      </c>
      <c r="AZ108" s="39">
        <f t="shared" si="30"/>
        <v>1</v>
      </c>
      <c r="BA108" s="15" t="str">
        <f t="shared" si="31"/>
        <v/>
      </c>
      <c r="BB108" s="40" t="str">
        <f t="shared" si="32"/>
        <v/>
      </c>
    </row>
    <row r="109" spans="1:54" ht="15" customHeight="1" x14ac:dyDescent="0.2">
      <c r="A109" s="84">
        <v>96</v>
      </c>
      <c r="B109" s="85"/>
      <c r="C109" s="86" t="s">
        <v>183</v>
      </c>
      <c r="D109" s="85"/>
      <c r="E109" s="87"/>
      <c r="F109" s="87"/>
      <c r="G109" s="87"/>
      <c r="H109" s="88"/>
      <c r="I109" s="112"/>
      <c r="J109" s="85"/>
      <c r="K109" s="113"/>
      <c r="L109" s="113"/>
      <c r="M109" s="114"/>
      <c r="N109" s="112"/>
      <c r="O109" s="85"/>
      <c r="P109" s="113"/>
      <c r="Q109" s="113"/>
      <c r="R109" s="122"/>
      <c r="S109" s="111"/>
      <c r="T109" s="87"/>
      <c r="U109" s="87"/>
      <c r="V109" s="88"/>
      <c r="W109" s="111"/>
      <c r="X109" s="87"/>
      <c r="Y109" s="87"/>
      <c r="Z109" s="88"/>
      <c r="AA109" s="111"/>
      <c r="AB109" s="87"/>
      <c r="AC109" s="87"/>
      <c r="AD109" s="88"/>
      <c r="AE109" s="111"/>
      <c r="AF109" s="132"/>
      <c r="AG109" s="87"/>
      <c r="AH109" s="133"/>
      <c r="AI109" s="69"/>
      <c r="AJ109" s="42"/>
      <c r="AK109" s="28"/>
      <c r="AL109" s="43"/>
      <c r="AM109" s="44" t="str">
        <f t="shared" si="33"/>
        <v/>
      </c>
      <c r="AN109" s="28"/>
      <c r="AX109" s="38"/>
      <c r="AZ109" s="39"/>
      <c r="BB109" s="40"/>
    </row>
    <row r="110" spans="1:54" ht="15" customHeight="1" x14ac:dyDescent="0.2">
      <c r="A110" s="84">
        <v>97</v>
      </c>
      <c r="B110" s="85"/>
      <c r="C110" s="86" t="s">
        <v>201</v>
      </c>
      <c r="D110" s="85"/>
      <c r="E110" s="87"/>
      <c r="F110" s="90"/>
      <c r="G110" s="87"/>
      <c r="H110" s="88"/>
      <c r="I110" s="112"/>
      <c r="J110" s="85"/>
      <c r="K110" s="113"/>
      <c r="L110" s="113"/>
      <c r="M110" s="114"/>
      <c r="N110" s="112"/>
      <c r="O110" s="85"/>
      <c r="P110" s="113"/>
      <c r="Q110" s="113"/>
      <c r="R110" s="122"/>
      <c r="S110" s="111"/>
      <c r="T110" s="87"/>
      <c r="U110" s="87"/>
      <c r="V110" s="88"/>
      <c r="W110" s="111"/>
      <c r="X110" s="87"/>
      <c r="Y110" s="87"/>
      <c r="Z110" s="88"/>
      <c r="AA110" s="111"/>
      <c r="AB110" s="87"/>
      <c r="AC110" s="87"/>
      <c r="AD110" s="88"/>
      <c r="AE110" s="111"/>
      <c r="AF110" s="132"/>
      <c r="AG110" s="87"/>
      <c r="AH110" s="133"/>
      <c r="AI110" s="69"/>
      <c r="AJ110" s="42"/>
      <c r="AK110" s="28"/>
      <c r="AL110" s="43"/>
      <c r="AM110" s="44"/>
      <c r="AN110" s="28"/>
      <c r="AX110" s="38" t="str">
        <f t="shared" si="29"/>
        <v/>
      </c>
      <c r="AZ110" s="39"/>
      <c r="BB110" s="40" t="str">
        <f t="shared" si="32"/>
        <v/>
      </c>
    </row>
    <row r="111" spans="1:54" ht="15" customHeight="1" x14ac:dyDescent="0.2">
      <c r="A111" s="74">
        <v>98</v>
      </c>
      <c r="B111" s="75">
        <v>181</v>
      </c>
      <c r="C111" s="76" t="s">
        <v>225</v>
      </c>
      <c r="D111" s="75" t="s">
        <v>164</v>
      </c>
      <c r="E111" s="77">
        <v>48</v>
      </c>
      <c r="F111" s="77">
        <v>1970</v>
      </c>
      <c r="G111" s="77">
        <f>IF(F111&gt;0,VLOOKUP(D111,Table1[],2,FALSE),"")</f>
        <v>100</v>
      </c>
      <c r="H111" s="78">
        <f t="shared" si="34"/>
        <v>47</v>
      </c>
      <c r="I111" s="104">
        <v>4</v>
      </c>
      <c r="J111" s="75">
        <v>4</v>
      </c>
      <c r="K111" s="105" t="s">
        <v>108</v>
      </c>
      <c r="L111" s="105" t="s">
        <v>109</v>
      </c>
      <c r="M111" s="106">
        <v>0</v>
      </c>
      <c r="N111" s="104">
        <v>4</v>
      </c>
      <c r="O111" s="75">
        <v>4</v>
      </c>
      <c r="P111" s="105" t="s">
        <v>108</v>
      </c>
      <c r="Q111" s="105" t="s">
        <v>109</v>
      </c>
      <c r="R111" s="121">
        <v>0</v>
      </c>
      <c r="S111" s="125">
        <f>'Manhole Quick Ratings'!H183</f>
        <v>1</v>
      </c>
      <c r="T111" s="77">
        <f>'Manhole Quick Ratings'!I183</f>
        <v>4</v>
      </c>
      <c r="U111" s="77">
        <f>'Manhole Quick Ratings'!J183</f>
        <v>0</v>
      </c>
      <c r="V111" s="78">
        <f>'Manhole Quick Ratings'!K183</f>
        <v>0</v>
      </c>
      <c r="W111" s="125">
        <f>'Manhole Quick Ratings'!M183</f>
        <v>1</v>
      </c>
      <c r="X111" s="77">
        <f>'Manhole Quick Ratings'!N183</f>
        <v>4</v>
      </c>
      <c r="Y111" s="77">
        <f>'Manhole Quick Ratings'!O183</f>
        <v>0</v>
      </c>
      <c r="Z111" s="78">
        <f>'Manhole Quick Ratings'!P183</f>
        <v>0</v>
      </c>
      <c r="AA111" s="125">
        <f>'Manhole Quick Ratings'!R183</f>
        <v>1</v>
      </c>
      <c r="AB111" s="77">
        <f>'Manhole Quick Ratings'!S183</f>
        <v>8</v>
      </c>
      <c r="AC111" s="77">
        <f>'Manhole Quick Ratings'!T183</f>
        <v>0</v>
      </c>
      <c r="AD111" s="78">
        <f>'Manhole Quick Ratings'!U183</f>
        <v>0</v>
      </c>
      <c r="AE111" s="125" t="str">
        <f>_xlfn.CONCAT(AA111,AB111)</f>
        <v>18</v>
      </c>
      <c r="AF111" s="127">
        <f>IF(AE111&gt;0,AE111/10/$AP$11,1)</f>
        <v>1.5</v>
      </c>
      <c r="AG111" s="77">
        <v>1</v>
      </c>
      <c r="AH111" s="128">
        <f t="shared" ref="AH111:AH116" si="36">AF111*AG111</f>
        <v>1.5</v>
      </c>
      <c r="AI111" s="69"/>
      <c r="AJ111" s="33">
        <f>IF(F111&gt;0,VLOOKUP(F111,Table2[],3,FALSE),"")</f>
        <v>400</v>
      </c>
      <c r="AK111" s="34">
        <f t="shared" ref="AK111:AK118" si="37">IF(F111&gt;0,$AV$68,"")</f>
        <v>3102.9088464985639</v>
      </c>
      <c r="AL111" s="35">
        <f t="shared" ref="AL111:AL118" si="38">IF(F111&gt;0,(H111/G111)*AK111,"")</f>
        <v>1458.3671578543249</v>
      </c>
      <c r="AM111" s="36">
        <f t="shared" si="33"/>
        <v>12448.544574870502</v>
      </c>
      <c r="AN111" s="28"/>
      <c r="AX111" s="38">
        <f t="shared" si="29"/>
        <v>1</v>
      </c>
      <c r="AZ111" s="39">
        <f t="shared" si="30"/>
        <v>1</v>
      </c>
      <c r="BA111" s="15" t="str">
        <f t="shared" si="31"/>
        <v/>
      </c>
      <c r="BB111" s="40" t="str">
        <f t="shared" si="32"/>
        <v/>
      </c>
    </row>
    <row r="112" spans="1:54" ht="15" customHeight="1" x14ac:dyDescent="0.2">
      <c r="A112" s="91">
        <v>99</v>
      </c>
      <c r="B112" s="92">
        <v>222</v>
      </c>
      <c r="C112" s="93" t="s">
        <v>226</v>
      </c>
      <c r="D112" s="92" t="s">
        <v>164</v>
      </c>
      <c r="E112" s="94">
        <v>48</v>
      </c>
      <c r="F112" s="94">
        <v>1970</v>
      </c>
      <c r="G112" s="94">
        <f>IF(F112&gt;0,VLOOKUP(D112,Table1[],2,FALSE),"")</f>
        <v>100</v>
      </c>
      <c r="H112" s="95">
        <f t="shared" si="34"/>
        <v>47</v>
      </c>
      <c r="I112" s="115">
        <v>4</v>
      </c>
      <c r="J112" s="92">
        <v>4</v>
      </c>
      <c r="K112" s="116" t="s">
        <v>110</v>
      </c>
      <c r="L112" s="116" t="s">
        <v>109</v>
      </c>
      <c r="M112" s="117">
        <v>0</v>
      </c>
      <c r="N112" s="115">
        <v>7</v>
      </c>
      <c r="O112" s="92">
        <v>7</v>
      </c>
      <c r="P112" s="116" t="s">
        <v>124</v>
      </c>
      <c r="Q112" s="116" t="s">
        <v>109</v>
      </c>
      <c r="R112" s="123">
        <v>5</v>
      </c>
      <c r="S112" s="126">
        <f>'Manhole Quick Ratings'!H224</f>
        <v>1</v>
      </c>
      <c r="T112" s="94">
        <f>'Manhole Quick Ratings'!I224</f>
        <v>4</v>
      </c>
      <c r="U112" s="94">
        <f>'Manhole Quick Ratings'!J224</f>
        <v>0</v>
      </c>
      <c r="V112" s="95">
        <f>'Manhole Quick Ratings'!K224</f>
        <v>0</v>
      </c>
      <c r="W112" s="126">
        <f>'Manhole Quick Ratings'!M224</f>
        <v>1</v>
      </c>
      <c r="X112" s="94">
        <f>'Manhole Quick Ratings'!N224</f>
        <v>7</v>
      </c>
      <c r="Y112" s="94">
        <f>'Manhole Quick Ratings'!O224</f>
        <v>0</v>
      </c>
      <c r="Z112" s="95">
        <f>'Manhole Quick Ratings'!P224</f>
        <v>0</v>
      </c>
      <c r="AA112" s="126">
        <f>'Manhole Quick Ratings'!R224</f>
        <v>1</v>
      </c>
      <c r="AB112" s="94" t="str">
        <f>'Manhole Quick Ratings'!S224</f>
        <v>A</v>
      </c>
      <c r="AC112" s="94">
        <f>'Manhole Quick Ratings'!T224</f>
        <v>0</v>
      </c>
      <c r="AD112" s="95">
        <f>'Manhole Quick Ratings'!U224</f>
        <v>0</v>
      </c>
      <c r="AE112" s="126" t="str">
        <f>_xlfn.CONCAT(AA112,AB112)</f>
        <v>1A</v>
      </c>
      <c r="AF112" s="134">
        <f>(10/10/$AP$11)+1</f>
        <v>1.8333333333333335</v>
      </c>
      <c r="AG112" s="94">
        <v>5</v>
      </c>
      <c r="AH112" s="135">
        <f t="shared" si="36"/>
        <v>9.1666666666666679</v>
      </c>
      <c r="AI112" s="69"/>
      <c r="AJ112" s="45">
        <f>IF(F112&gt;0,VLOOKUP(F112,Table2[],3,FALSE),"")</f>
        <v>400</v>
      </c>
      <c r="AK112" s="46">
        <f t="shared" si="37"/>
        <v>3102.9088464985639</v>
      </c>
      <c r="AL112" s="47">
        <f t="shared" si="38"/>
        <v>1458.3671578543249</v>
      </c>
      <c r="AM112" s="48">
        <f t="shared" si="33"/>
        <v>12448.544574870502</v>
      </c>
      <c r="AN112" s="28"/>
      <c r="AX112" s="38">
        <f t="shared" si="29"/>
        <v>1</v>
      </c>
      <c r="AZ112" s="39" t="str">
        <f t="shared" si="30"/>
        <v/>
      </c>
      <c r="BA112" s="15">
        <f t="shared" si="31"/>
        <v>1</v>
      </c>
      <c r="BB112" s="40" t="str">
        <f t="shared" si="32"/>
        <v/>
      </c>
    </row>
    <row r="113" spans="1:54" ht="15" customHeight="1" x14ac:dyDescent="0.2">
      <c r="A113" s="91">
        <v>100</v>
      </c>
      <c r="B113" s="92">
        <v>231</v>
      </c>
      <c r="C113" s="93" t="s">
        <v>224</v>
      </c>
      <c r="D113" s="92" t="s">
        <v>164</v>
      </c>
      <c r="E113" s="94">
        <v>48</v>
      </c>
      <c r="F113" s="94">
        <v>1970</v>
      </c>
      <c r="G113" s="94">
        <f>IF(F113&gt;0,VLOOKUP(D113,Table1[],2,FALSE),"")</f>
        <v>100</v>
      </c>
      <c r="H113" s="95">
        <f t="shared" si="34"/>
        <v>47</v>
      </c>
      <c r="I113" s="115">
        <v>6</v>
      </c>
      <c r="J113" s="92">
        <v>6</v>
      </c>
      <c r="K113" s="116" t="s">
        <v>115</v>
      </c>
      <c r="L113" s="116" t="s">
        <v>109</v>
      </c>
      <c r="M113" s="117">
        <v>5</v>
      </c>
      <c r="N113" s="115">
        <v>6</v>
      </c>
      <c r="O113" s="92">
        <v>6</v>
      </c>
      <c r="P113" s="116" t="s">
        <v>115</v>
      </c>
      <c r="Q113" s="116" t="s">
        <v>109</v>
      </c>
      <c r="R113" s="123">
        <v>0</v>
      </c>
      <c r="S113" s="126">
        <f>'Manhole Quick Ratings'!H233</f>
        <v>1</v>
      </c>
      <c r="T113" s="94">
        <f>'Manhole Quick Ratings'!I233</f>
        <v>6</v>
      </c>
      <c r="U113" s="94">
        <f>'Manhole Quick Ratings'!J233</f>
        <v>0</v>
      </c>
      <c r="V113" s="95">
        <f>'Manhole Quick Ratings'!K233</f>
        <v>0</v>
      </c>
      <c r="W113" s="126">
        <f>'Manhole Quick Ratings'!M233</f>
        <v>1</v>
      </c>
      <c r="X113" s="94">
        <f>'Manhole Quick Ratings'!N233</f>
        <v>6</v>
      </c>
      <c r="Y113" s="94">
        <f>'Manhole Quick Ratings'!O233</f>
        <v>0</v>
      </c>
      <c r="Z113" s="95">
        <f>'Manhole Quick Ratings'!P233</f>
        <v>0</v>
      </c>
      <c r="AA113" s="126">
        <f>'Manhole Quick Ratings'!R233</f>
        <v>1</v>
      </c>
      <c r="AB113" s="94" t="str">
        <f>'Manhole Quick Ratings'!S233</f>
        <v>A</v>
      </c>
      <c r="AC113" s="94">
        <f>'Manhole Quick Ratings'!T233</f>
        <v>0</v>
      </c>
      <c r="AD113" s="95">
        <f>'Manhole Quick Ratings'!U233</f>
        <v>0</v>
      </c>
      <c r="AE113" s="126" t="str">
        <f>_xlfn.CONCAT(AA113,AB113)</f>
        <v>1A</v>
      </c>
      <c r="AF113" s="134">
        <f>(10/10/$AP$11)+1</f>
        <v>1.8333333333333335</v>
      </c>
      <c r="AG113" s="94">
        <v>5</v>
      </c>
      <c r="AH113" s="135">
        <f t="shared" si="36"/>
        <v>9.1666666666666679</v>
      </c>
      <c r="AI113" s="69"/>
      <c r="AJ113" s="45">
        <f>IF(F113&gt;0,VLOOKUP(F113,Table2[],3,FALSE),"")</f>
        <v>400</v>
      </c>
      <c r="AK113" s="46">
        <f t="shared" si="37"/>
        <v>3102.9088464985639</v>
      </c>
      <c r="AL113" s="47">
        <f t="shared" si="38"/>
        <v>1458.3671578543249</v>
      </c>
      <c r="AM113" s="48">
        <f t="shared" si="33"/>
        <v>12448.544574870502</v>
      </c>
      <c r="AN113" s="28"/>
      <c r="AX113" s="38">
        <f t="shared" si="29"/>
        <v>1</v>
      </c>
      <c r="AZ113" s="39" t="str">
        <f t="shared" si="30"/>
        <v/>
      </c>
      <c r="BA113" s="15">
        <f t="shared" si="31"/>
        <v>1</v>
      </c>
      <c r="BB113" s="40" t="str">
        <f t="shared" si="32"/>
        <v/>
      </c>
    </row>
    <row r="114" spans="1:54" ht="15" customHeight="1" x14ac:dyDescent="0.2">
      <c r="A114" s="74">
        <v>101</v>
      </c>
      <c r="B114" s="75"/>
      <c r="C114" s="76" t="s">
        <v>93</v>
      </c>
      <c r="D114" s="75" t="s">
        <v>164</v>
      </c>
      <c r="E114" s="77">
        <v>48</v>
      </c>
      <c r="F114" s="77">
        <v>1995</v>
      </c>
      <c r="G114" s="77">
        <f>IF(F114&gt;0,VLOOKUP(D114,Table1[],2,FALSE),"")</f>
        <v>100</v>
      </c>
      <c r="H114" s="78">
        <f t="shared" si="34"/>
        <v>72</v>
      </c>
      <c r="I114" s="107"/>
      <c r="J114" s="108"/>
      <c r="K114" s="108"/>
      <c r="L114" s="108"/>
      <c r="M114" s="109"/>
      <c r="N114" s="107"/>
      <c r="O114" s="108"/>
      <c r="P114" s="108"/>
      <c r="Q114" s="108"/>
      <c r="R114" s="109"/>
      <c r="S114" s="107"/>
      <c r="T114" s="108"/>
      <c r="U114" s="108"/>
      <c r="V114" s="109"/>
      <c r="W114" s="107"/>
      <c r="X114" s="108"/>
      <c r="Y114" s="108"/>
      <c r="Z114" s="109"/>
      <c r="AA114" s="107"/>
      <c r="AB114" s="108"/>
      <c r="AC114" s="108"/>
      <c r="AD114" s="109"/>
      <c r="AE114" s="107"/>
      <c r="AF114" s="129">
        <v>1</v>
      </c>
      <c r="AG114" s="77">
        <v>5</v>
      </c>
      <c r="AH114" s="128">
        <f t="shared" si="36"/>
        <v>5</v>
      </c>
      <c r="AI114" s="69"/>
      <c r="AJ114" s="33">
        <f>IF(F114&gt;0,VLOOKUP(F114,Table2[],3,FALSE),"")</f>
        <v>1569.4374178049065</v>
      </c>
      <c r="AK114" s="34">
        <f t="shared" si="37"/>
        <v>3102.9088464985639</v>
      </c>
      <c r="AL114" s="35">
        <f t="shared" si="38"/>
        <v>2234.0943694789657</v>
      </c>
      <c r="AM114" s="36">
        <f t="shared" si="33"/>
        <v>26064.487887180552</v>
      </c>
      <c r="AN114" s="28"/>
      <c r="AX114" s="38">
        <f t="shared" si="29"/>
        <v>1</v>
      </c>
      <c r="AZ114" s="39">
        <f t="shared" si="30"/>
        <v>1</v>
      </c>
      <c r="BA114" s="15" t="str">
        <f t="shared" si="31"/>
        <v/>
      </c>
      <c r="BB114" s="40" t="str">
        <f t="shared" si="32"/>
        <v/>
      </c>
    </row>
    <row r="115" spans="1:54" ht="15" customHeight="1" x14ac:dyDescent="0.2">
      <c r="A115" s="74">
        <v>102</v>
      </c>
      <c r="B115" s="75"/>
      <c r="C115" s="76" t="s">
        <v>93</v>
      </c>
      <c r="D115" s="75" t="s">
        <v>164</v>
      </c>
      <c r="E115" s="77">
        <v>48</v>
      </c>
      <c r="F115" s="96">
        <v>2021</v>
      </c>
      <c r="G115" s="77">
        <f>IF(F115&gt;0,VLOOKUP(D115,Table1[],2,FALSE),"")</f>
        <v>100</v>
      </c>
      <c r="H115" s="78">
        <f t="shared" si="34"/>
        <v>98</v>
      </c>
      <c r="I115" s="107"/>
      <c r="J115" s="108"/>
      <c r="K115" s="108"/>
      <c r="L115" s="108"/>
      <c r="M115" s="109"/>
      <c r="N115" s="107"/>
      <c r="O115" s="108"/>
      <c r="P115" s="108"/>
      <c r="Q115" s="108"/>
      <c r="R115" s="109"/>
      <c r="S115" s="107"/>
      <c r="T115" s="108"/>
      <c r="U115" s="108"/>
      <c r="V115" s="109"/>
      <c r="W115" s="107"/>
      <c r="X115" s="108"/>
      <c r="Y115" s="108"/>
      <c r="Z115" s="109"/>
      <c r="AA115" s="107"/>
      <c r="AB115" s="108"/>
      <c r="AC115" s="108"/>
      <c r="AD115" s="109"/>
      <c r="AE115" s="107"/>
      <c r="AF115" s="129">
        <v>1</v>
      </c>
      <c r="AG115" s="77">
        <v>5</v>
      </c>
      <c r="AH115" s="128">
        <f t="shared" si="36"/>
        <v>5</v>
      </c>
      <c r="AI115" s="69"/>
      <c r="AJ115" s="33">
        <f>IF(F115&gt;0,VLOOKUP(F115,Table2[],3,FALSE),"")</f>
        <v>2789.3822784057566</v>
      </c>
      <c r="AK115" s="34">
        <f t="shared" si="37"/>
        <v>3102.9088464985639</v>
      </c>
      <c r="AL115" s="35">
        <f t="shared" si="38"/>
        <v>3040.8506695685924</v>
      </c>
      <c r="AM115" s="36">
        <f t="shared" si="33"/>
        <v>56210.446970495766</v>
      </c>
      <c r="AN115" s="28"/>
      <c r="AX115" s="38">
        <f t="shared" si="29"/>
        <v>1</v>
      </c>
      <c r="AZ115" s="39">
        <f t="shared" si="30"/>
        <v>1</v>
      </c>
      <c r="BA115" s="15" t="str">
        <f t="shared" si="31"/>
        <v/>
      </c>
      <c r="BB115" s="40" t="str">
        <f t="shared" si="32"/>
        <v/>
      </c>
    </row>
    <row r="116" spans="1:54" ht="15" customHeight="1" x14ac:dyDescent="0.2">
      <c r="A116" s="74">
        <v>103</v>
      </c>
      <c r="B116" s="75"/>
      <c r="C116" s="76" t="s">
        <v>94</v>
      </c>
      <c r="D116" s="75" t="s">
        <v>164</v>
      </c>
      <c r="E116" s="77">
        <v>48</v>
      </c>
      <c r="F116" s="77">
        <v>2021</v>
      </c>
      <c r="G116" s="77">
        <f>IF(F116&gt;0,VLOOKUP(D116,Table1[],2,FALSE),"")</f>
        <v>100</v>
      </c>
      <c r="H116" s="78">
        <f t="shared" si="34"/>
        <v>98</v>
      </c>
      <c r="I116" s="107"/>
      <c r="J116" s="108"/>
      <c r="K116" s="108"/>
      <c r="L116" s="108"/>
      <c r="M116" s="109"/>
      <c r="N116" s="107"/>
      <c r="O116" s="108"/>
      <c r="P116" s="108"/>
      <c r="Q116" s="108"/>
      <c r="R116" s="109"/>
      <c r="S116" s="107"/>
      <c r="T116" s="108"/>
      <c r="U116" s="108"/>
      <c r="V116" s="109"/>
      <c r="W116" s="107"/>
      <c r="X116" s="108"/>
      <c r="Y116" s="108"/>
      <c r="Z116" s="109"/>
      <c r="AA116" s="107"/>
      <c r="AB116" s="108"/>
      <c r="AC116" s="108"/>
      <c r="AD116" s="109"/>
      <c r="AE116" s="107"/>
      <c r="AF116" s="129">
        <v>1</v>
      </c>
      <c r="AG116" s="77">
        <v>5</v>
      </c>
      <c r="AH116" s="128">
        <f t="shared" si="36"/>
        <v>5</v>
      </c>
      <c r="AI116" s="69"/>
      <c r="AJ116" s="33">
        <f>IF(F116&gt;0,VLOOKUP(F116,Table2[],3,FALSE),"")</f>
        <v>2789.3822784057566</v>
      </c>
      <c r="AK116" s="34">
        <f t="shared" si="37"/>
        <v>3102.9088464985639</v>
      </c>
      <c r="AL116" s="35">
        <f t="shared" si="38"/>
        <v>3040.8506695685924</v>
      </c>
      <c r="AM116" s="36">
        <f t="shared" si="33"/>
        <v>56210.446970495766</v>
      </c>
      <c r="AN116" s="28"/>
      <c r="AX116" s="38">
        <f t="shared" si="29"/>
        <v>1</v>
      </c>
      <c r="AZ116" s="39">
        <f t="shared" si="30"/>
        <v>1</v>
      </c>
      <c r="BA116" s="15" t="str">
        <f t="shared" si="31"/>
        <v/>
      </c>
      <c r="BB116" s="40" t="str">
        <f t="shared" si="32"/>
        <v/>
      </c>
    </row>
    <row r="117" spans="1:54" ht="15" customHeight="1" x14ac:dyDescent="0.2">
      <c r="A117" s="84">
        <v>104</v>
      </c>
      <c r="B117" s="85"/>
      <c r="C117" s="86" t="s">
        <v>183</v>
      </c>
      <c r="D117" s="85"/>
      <c r="E117" s="87"/>
      <c r="F117" s="87"/>
      <c r="G117" s="87" t="str">
        <f>IF(F117&gt;0,VLOOKUP(D117,Table1[],2,FALSE),"")</f>
        <v/>
      </c>
      <c r="H117" s="88" t="str">
        <f t="shared" si="34"/>
        <v/>
      </c>
      <c r="I117" s="111"/>
      <c r="J117" s="87"/>
      <c r="K117" s="87"/>
      <c r="L117" s="87"/>
      <c r="M117" s="88"/>
      <c r="N117" s="111"/>
      <c r="O117" s="87"/>
      <c r="P117" s="87"/>
      <c r="Q117" s="87"/>
      <c r="R117" s="88"/>
      <c r="S117" s="111"/>
      <c r="T117" s="87"/>
      <c r="U117" s="87"/>
      <c r="V117" s="88"/>
      <c r="W117" s="111"/>
      <c r="X117" s="87"/>
      <c r="Y117" s="87"/>
      <c r="Z117" s="88"/>
      <c r="AA117" s="111"/>
      <c r="AB117" s="87"/>
      <c r="AC117" s="87"/>
      <c r="AD117" s="88"/>
      <c r="AE117" s="111"/>
      <c r="AF117" s="132"/>
      <c r="AG117" s="87"/>
      <c r="AH117" s="133"/>
      <c r="AI117" s="69"/>
      <c r="AJ117" s="42" t="str">
        <f>IF(F117&gt;0,VLOOKUP(F117,Table2[],3,FALSE),"")</f>
        <v/>
      </c>
      <c r="AK117" s="28" t="str">
        <f t="shared" si="37"/>
        <v/>
      </c>
      <c r="AL117" s="43" t="str">
        <f t="shared" si="38"/>
        <v/>
      </c>
      <c r="AM117" s="44"/>
      <c r="AN117" s="28"/>
      <c r="AX117" s="38"/>
      <c r="AZ117" s="39"/>
      <c r="BB117" s="40"/>
    </row>
    <row r="118" spans="1:54" ht="15" customHeight="1" x14ac:dyDescent="0.2">
      <c r="A118" s="91">
        <v>105</v>
      </c>
      <c r="B118" s="92">
        <v>143</v>
      </c>
      <c r="C118" s="93" t="s">
        <v>204</v>
      </c>
      <c r="D118" s="92" t="s">
        <v>164</v>
      </c>
      <c r="E118" s="94">
        <v>48</v>
      </c>
      <c r="F118" s="94">
        <v>1999</v>
      </c>
      <c r="G118" s="94">
        <f>IF(F118&gt;0,VLOOKUP(D118,Table1[],2,FALSE),"")</f>
        <v>100</v>
      </c>
      <c r="H118" s="95">
        <f t="shared" si="34"/>
        <v>76</v>
      </c>
      <c r="I118" s="115">
        <v>4</v>
      </c>
      <c r="J118" s="92">
        <v>4</v>
      </c>
      <c r="K118" s="116" t="s">
        <v>147</v>
      </c>
      <c r="L118" s="116" t="s">
        <v>109</v>
      </c>
      <c r="M118" s="117">
        <v>0</v>
      </c>
      <c r="N118" s="115">
        <v>8</v>
      </c>
      <c r="O118" s="92">
        <v>8</v>
      </c>
      <c r="P118" s="116" t="s">
        <v>127</v>
      </c>
      <c r="Q118" s="116" t="s">
        <v>109</v>
      </c>
      <c r="R118" s="123">
        <v>5</v>
      </c>
      <c r="S118" s="126">
        <f>'Manhole Quick Ratings'!H145</f>
        <v>1</v>
      </c>
      <c r="T118" s="94">
        <f>'Manhole Quick Ratings'!I145</f>
        <v>4</v>
      </c>
      <c r="U118" s="94">
        <f>'Manhole Quick Ratings'!J145</f>
        <v>0</v>
      </c>
      <c r="V118" s="95">
        <f>'Manhole Quick Ratings'!K145</f>
        <v>0</v>
      </c>
      <c r="W118" s="126">
        <f>'Manhole Quick Ratings'!M145</f>
        <v>1</v>
      </c>
      <c r="X118" s="94">
        <f>'Manhole Quick Ratings'!N145</f>
        <v>8</v>
      </c>
      <c r="Y118" s="94">
        <f>'Manhole Quick Ratings'!O145</f>
        <v>0</v>
      </c>
      <c r="Z118" s="95">
        <f>'Manhole Quick Ratings'!P145</f>
        <v>0</v>
      </c>
      <c r="AA118" s="126">
        <f>'Manhole Quick Ratings'!R145</f>
        <v>1</v>
      </c>
      <c r="AB118" s="94" t="str">
        <f>'Manhole Quick Ratings'!S145</f>
        <v>A</v>
      </c>
      <c r="AC118" s="94">
        <f>'Manhole Quick Ratings'!T145</f>
        <v>0</v>
      </c>
      <c r="AD118" s="95">
        <f>'Manhole Quick Ratings'!U145</f>
        <v>0</v>
      </c>
      <c r="AE118" s="126" t="str">
        <f t="shared" ref="AE118:AE139" si="39">_xlfn.CONCAT(AA118,AB118)</f>
        <v>1A</v>
      </c>
      <c r="AF118" s="134">
        <f>(10/10/$AP$11)+1</f>
        <v>1.8333333333333335</v>
      </c>
      <c r="AG118" s="94">
        <v>5</v>
      </c>
      <c r="AH118" s="135">
        <f t="shared" ref="AH118:AH140" si="40">AF118*AG118</f>
        <v>9.1666666666666679</v>
      </c>
      <c r="AI118" s="69"/>
      <c r="AJ118" s="45">
        <f>IF(F118&gt;0,VLOOKUP(F118,Table2[],3,FALSE),"")</f>
        <v>1717.1232348324859</v>
      </c>
      <c r="AK118" s="46">
        <f t="shared" si="37"/>
        <v>3102.9088464985639</v>
      </c>
      <c r="AL118" s="47">
        <f t="shared" si="38"/>
        <v>2358.2107233389088</v>
      </c>
      <c r="AM118" s="48">
        <f t="shared" si="33"/>
        <v>29335.810745159994</v>
      </c>
      <c r="AN118" s="28"/>
      <c r="AX118" s="38">
        <f t="shared" si="29"/>
        <v>1</v>
      </c>
      <c r="AZ118" s="39" t="str">
        <f t="shared" si="30"/>
        <v/>
      </c>
      <c r="BA118" s="15">
        <f t="shared" si="31"/>
        <v>1</v>
      </c>
      <c r="BB118" s="40" t="str">
        <f t="shared" si="32"/>
        <v/>
      </c>
    </row>
    <row r="119" spans="1:54" ht="15" customHeight="1" x14ac:dyDescent="0.2">
      <c r="A119" s="84">
        <v>106</v>
      </c>
      <c r="B119" s="85"/>
      <c r="C119" s="86" t="s">
        <v>183</v>
      </c>
      <c r="D119" s="85"/>
      <c r="E119" s="87"/>
      <c r="F119" s="87"/>
      <c r="G119" s="87"/>
      <c r="H119" s="88"/>
      <c r="I119" s="112"/>
      <c r="J119" s="85"/>
      <c r="K119" s="113"/>
      <c r="L119" s="113"/>
      <c r="M119" s="114"/>
      <c r="N119" s="112"/>
      <c r="O119" s="85"/>
      <c r="P119" s="113"/>
      <c r="Q119" s="113"/>
      <c r="R119" s="122"/>
      <c r="S119" s="111"/>
      <c r="T119" s="87"/>
      <c r="U119" s="87"/>
      <c r="V119" s="88"/>
      <c r="W119" s="111"/>
      <c r="X119" s="87"/>
      <c r="Y119" s="87"/>
      <c r="Z119" s="88"/>
      <c r="AA119" s="111"/>
      <c r="AB119" s="87"/>
      <c r="AC119" s="87"/>
      <c r="AD119" s="88"/>
      <c r="AE119" s="111"/>
      <c r="AF119" s="132"/>
      <c r="AG119" s="87"/>
      <c r="AH119" s="133"/>
      <c r="AI119" s="69"/>
      <c r="AJ119" s="42"/>
      <c r="AK119" s="28"/>
      <c r="AL119" s="43"/>
      <c r="AM119" s="44" t="str">
        <f t="shared" si="33"/>
        <v/>
      </c>
      <c r="AN119" s="28"/>
      <c r="AX119" s="38"/>
      <c r="AZ119" s="39"/>
      <c r="BB119" s="40"/>
    </row>
    <row r="120" spans="1:54" ht="15" customHeight="1" x14ac:dyDescent="0.2">
      <c r="A120" s="74">
        <v>107</v>
      </c>
      <c r="B120" s="75">
        <v>99</v>
      </c>
      <c r="C120" s="76" t="s">
        <v>227</v>
      </c>
      <c r="D120" s="75" t="s">
        <v>164</v>
      </c>
      <c r="E120" s="77">
        <v>48</v>
      </c>
      <c r="F120" s="77">
        <v>2000</v>
      </c>
      <c r="G120" s="77">
        <f>IF(F120&gt;0,VLOOKUP(D120,Table1[],2,FALSE),"")</f>
        <v>100</v>
      </c>
      <c r="H120" s="78">
        <f t="shared" si="34"/>
        <v>77</v>
      </c>
      <c r="I120" s="104">
        <v>5</v>
      </c>
      <c r="J120" s="75">
        <v>5</v>
      </c>
      <c r="K120" s="105" t="s">
        <v>134</v>
      </c>
      <c r="L120" s="105" t="s">
        <v>109</v>
      </c>
      <c r="M120" s="106">
        <v>5</v>
      </c>
      <c r="N120" s="104">
        <v>6</v>
      </c>
      <c r="O120" s="75">
        <v>6</v>
      </c>
      <c r="P120" s="105" t="s">
        <v>116</v>
      </c>
      <c r="Q120" s="105" t="s">
        <v>109</v>
      </c>
      <c r="R120" s="121">
        <v>0</v>
      </c>
      <c r="S120" s="125">
        <f>'Manhole Quick Ratings'!H101</f>
        <v>1</v>
      </c>
      <c r="T120" s="77">
        <f>'Manhole Quick Ratings'!I101</f>
        <v>5</v>
      </c>
      <c r="U120" s="77">
        <f>'Manhole Quick Ratings'!J101</f>
        <v>0</v>
      </c>
      <c r="V120" s="78">
        <f>'Manhole Quick Ratings'!K101</f>
        <v>0</v>
      </c>
      <c r="W120" s="125">
        <f>'Manhole Quick Ratings'!M101</f>
        <v>1</v>
      </c>
      <c r="X120" s="77">
        <f>'Manhole Quick Ratings'!N101</f>
        <v>6</v>
      </c>
      <c r="Y120" s="77">
        <f>'Manhole Quick Ratings'!O101</f>
        <v>0</v>
      </c>
      <c r="Z120" s="78">
        <f>'Manhole Quick Ratings'!P101</f>
        <v>0</v>
      </c>
      <c r="AA120" s="125">
        <f>'Manhole Quick Ratings'!R101</f>
        <v>1</v>
      </c>
      <c r="AB120" s="77" t="str">
        <f>'Manhole Quick Ratings'!S101</f>
        <v>A</v>
      </c>
      <c r="AC120" s="77">
        <f>'Manhole Quick Ratings'!T101</f>
        <v>0</v>
      </c>
      <c r="AD120" s="78">
        <f>'Manhole Quick Ratings'!U101</f>
        <v>0</v>
      </c>
      <c r="AE120" s="125" t="str">
        <f t="shared" si="39"/>
        <v>1A</v>
      </c>
      <c r="AF120" s="127">
        <f>(10/10/$AP$11)+1</f>
        <v>1.8333333333333335</v>
      </c>
      <c r="AG120" s="77">
        <v>1</v>
      </c>
      <c r="AH120" s="128">
        <f t="shared" si="40"/>
        <v>1.8333333333333335</v>
      </c>
      <c r="AI120" s="69"/>
      <c r="AJ120" s="33">
        <f>IF(F120&gt;0,VLOOKUP(F120,Table2[],3,FALSE),"")</f>
        <v>1775.5054248167905</v>
      </c>
      <c r="AK120" s="34">
        <f>IF(F120&gt;0,$AV$68,"")</f>
        <v>3102.9088464985639</v>
      </c>
      <c r="AL120" s="35">
        <f>IF(F120&gt;0,(H120/G120)*AK120,"")</f>
        <v>2389.2398118038941</v>
      </c>
      <c r="AM120" s="36">
        <f t="shared" si="33"/>
        <v>30215.885067514791</v>
      </c>
      <c r="AN120" s="28"/>
      <c r="AX120" s="38">
        <f t="shared" si="29"/>
        <v>1</v>
      </c>
      <c r="AZ120" s="39">
        <f t="shared" si="30"/>
        <v>1</v>
      </c>
      <c r="BA120" s="15" t="str">
        <f t="shared" si="31"/>
        <v/>
      </c>
      <c r="BB120" s="40" t="str">
        <f t="shared" si="32"/>
        <v/>
      </c>
    </row>
    <row r="121" spans="1:54" ht="15" customHeight="1" x14ac:dyDescent="0.2">
      <c r="A121" s="84">
        <v>108</v>
      </c>
      <c r="B121" s="85"/>
      <c r="C121" s="86" t="s">
        <v>194</v>
      </c>
      <c r="D121" s="85"/>
      <c r="E121" s="87"/>
      <c r="F121" s="87"/>
      <c r="G121" s="87"/>
      <c r="H121" s="88"/>
      <c r="I121" s="112"/>
      <c r="J121" s="85"/>
      <c r="K121" s="113"/>
      <c r="L121" s="113"/>
      <c r="M121" s="114"/>
      <c r="N121" s="112"/>
      <c r="O121" s="85"/>
      <c r="P121" s="113"/>
      <c r="Q121" s="113"/>
      <c r="R121" s="122"/>
      <c r="S121" s="111"/>
      <c r="T121" s="87"/>
      <c r="U121" s="87"/>
      <c r="V121" s="88"/>
      <c r="W121" s="111"/>
      <c r="X121" s="87"/>
      <c r="Y121" s="87"/>
      <c r="Z121" s="88"/>
      <c r="AA121" s="111"/>
      <c r="AB121" s="87"/>
      <c r="AC121" s="87"/>
      <c r="AD121" s="88"/>
      <c r="AE121" s="111"/>
      <c r="AF121" s="132"/>
      <c r="AG121" s="87"/>
      <c r="AH121" s="133"/>
      <c r="AI121" s="69"/>
      <c r="AJ121" s="42"/>
      <c r="AK121" s="28"/>
      <c r="AL121" s="43"/>
      <c r="AM121" s="44"/>
      <c r="AN121" s="28"/>
      <c r="AX121" s="38"/>
      <c r="AZ121" s="39"/>
      <c r="BB121" s="40"/>
    </row>
    <row r="122" spans="1:54" ht="15" customHeight="1" x14ac:dyDescent="0.2">
      <c r="A122" s="84">
        <v>109</v>
      </c>
      <c r="B122" s="85"/>
      <c r="C122" s="86" t="s">
        <v>195</v>
      </c>
      <c r="D122" s="85"/>
      <c r="E122" s="87"/>
      <c r="F122" s="87"/>
      <c r="G122" s="87"/>
      <c r="H122" s="88"/>
      <c r="I122" s="112"/>
      <c r="J122" s="85"/>
      <c r="K122" s="113"/>
      <c r="L122" s="113"/>
      <c r="M122" s="114"/>
      <c r="N122" s="112"/>
      <c r="O122" s="85"/>
      <c r="P122" s="113"/>
      <c r="Q122" s="113"/>
      <c r="R122" s="122"/>
      <c r="S122" s="111"/>
      <c r="T122" s="87"/>
      <c r="U122" s="87"/>
      <c r="V122" s="88"/>
      <c r="W122" s="111"/>
      <c r="X122" s="87"/>
      <c r="Y122" s="87"/>
      <c r="Z122" s="88"/>
      <c r="AA122" s="111"/>
      <c r="AB122" s="87"/>
      <c r="AC122" s="87"/>
      <c r="AD122" s="88"/>
      <c r="AE122" s="111"/>
      <c r="AF122" s="132"/>
      <c r="AG122" s="87"/>
      <c r="AH122" s="133"/>
      <c r="AI122" s="69"/>
      <c r="AJ122" s="42"/>
      <c r="AK122" s="28"/>
      <c r="AL122" s="43"/>
      <c r="AM122" s="44"/>
      <c r="AN122" s="28"/>
      <c r="AX122" s="38"/>
      <c r="AZ122" s="39"/>
      <c r="BB122" s="40"/>
    </row>
    <row r="123" spans="1:54" ht="15" customHeight="1" x14ac:dyDescent="0.2">
      <c r="A123" s="91">
        <v>110</v>
      </c>
      <c r="B123" s="92">
        <v>191</v>
      </c>
      <c r="C123" s="93" t="s">
        <v>97</v>
      </c>
      <c r="D123" s="92" t="s">
        <v>164</v>
      </c>
      <c r="E123" s="94">
        <v>48</v>
      </c>
      <c r="F123" s="97">
        <v>1999</v>
      </c>
      <c r="G123" s="94">
        <f>IF(F123&gt;0,VLOOKUP(D123,Table1[],2,FALSE),"")</f>
        <v>100</v>
      </c>
      <c r="H123" s="95">
        <f>IF(F123&gt;0,G123-($AR$13-F123),"")</f>
        <v>76</v>
      </c>
      <c r="I123" s="115">
        <v>4</v>
      </c>
      <c r="J123" s="92">
        <v>4</v>
      </c>
      <c r="K123" s="116" t="s">
        <v>108</v>
      </c>
      <c r="L123" s="116" t="s">
        <v>109</v>
      </c>
      <c r="M123" s="117">
        <v>0</v>
      </c>
      <c r="N123" s="115">
        <v>6</v>
      </c>
      <c r="O123" s="92">
        <v>6</v>
      </c>
      <c r="P123" s="116" t="s">
        <v>108</v>
      </c>
      <c r="Q123" s="116" t="s">
        <v>109</v>
      </c>
      <c r="R123" s="123">
        <v>0</v>
      </c>
      <c r="S123" s="126">
        <f>'Manhole Quick Ratings'!H193</f>
        <v>1</v>
      </c>
      <c r="T123" s="94">
        <f>'Manhole Quick Ratings'!I193</f>
        <v>4</v>
      </c>
      <c r="U123" s="94">
        <f>'Manhole Quick Ratings'!J193</f>
        <v>0</v>
      </c>
      <c r="V123" s="95">
        <f>'Manhole Quick Ratings'!K193</f>
        <v>0</v>
      </c>
      <c r="W123" s="126">
        <f>'Manhole Quick Ratings'!M193</f>
        <v>1</v>
      </c>
      <c r="X123" s="94">
        <f>'Manhole Quick Ratings'!N193</f>
        <v>6</v>
      </c>
      <c r="Y123" s="94">
        <f>'Manhole Quick Ratings'!O193</f>
        <v>0</v>
      </c>
      <c r="Z123" s="95">
        <f>'Manhole Quick Ratings'!P193</f>
        <v>0</v>
      </c>
      <c r="AA123" s="126">
        <f>'Manhole Quick Ratings'!R193</f>
        <v>1</v>
      </c>
      <c r="AB123" s="94" t="str">
        <f>'Manhole Quick Ratings'!S193</f>
        <v>A</v>
      </c>
      <c r="AC123" s="94">
        <f>'Manhole Quick Ratings'!T193</f>
        <v>0</v>
      </c>
      <c r="AD123" s="95">
        <f>'Manhole Quick Ratings'!U193</f>
        <v>0</v>
      </c>
      <c r="AE123" s="126" t="str">
        <f t="shared" si="39"/>
        <v>1A</v>
      </c>
      <c r="AF123" s="134">
        <f>(10/10/$AP$11)+1</f>
        <v>1.8333333333333335</v>
      </c>
      <c r="AG123" s="94">
        <v>5</v>
      </c>
      <c r="AH123" s="135">
        <f t="shared" si="40"/>
        <v>9.1666666666666679</v>
      </c>
      <c r="AI123" s="69"/>
      <c r="AJ123" s="45">
        <f>IF(F123&gt;0,VLOOKUP(F123,Table2[],3,FALSE),"")</f>
        <v>1717.1232348324859</v>
      </c>
      <c r="AK123" s="46">
        <f>IF(F123&gt;0,$AV$68,"")</f>
        <v>3102.9088464985639</v>
      </c>
      <c r="AL123" s="47">
        <f>IF(F123&gt;0,(H123/G123)*AK123,"")</f>
        <v>2358.2107233389088</v>
      </c>
      <c r="AM123" s="48">
        <f t="shared" si="33"/>
        <v>29335.810745159994</v>
      </c>
      <c r="AN123" s="28"/>
      <c r="AX123" s="38">
        <f t="shared" si="29"/>
        <v>1</v>
      </c>
      <c r="AZ123" s="39" t="str">
        <f t="shared" si="30"/>
        <v/>
      </c>
      <c r="BA123" s="15">
        <f t="shared" si="31"/>
        <v>1</v>
      </c>
      <c r="BB123" s="40" t="str">
        <f t="shared" si="32"/>
        <v/>
      </c>
    </row>
    <row r="124" spans="1:54" ht="15" customHeight="1" x14ac:dyDescent="0.2">
      <c r="A124" s="84">
        <v>111</v>
      </c>
      <c r="B124" s="85"/>
      <c r="C124" s="86" t="s">
        <v>196</v>
      </c>
      <c r="D124" s="85"/>
      <c r="E124" s="87"/>
      <c r="F124" s="87"/>
      <c r="G124" s="87"/>
      <c r="H124" s="88"/>
      <c r="I124" s="112"/>
      <c r="J124" s="85"/>
      <c r="K124" s="113"/>
      <c r="L124" s="113"/>
      <c r="M124" s="114"/>
      <c r="N124" s="112"/>
      <c r="O124" s="85"/>
      <c r="P124" s="113"/>
      <c r="Q124" s="113"/>
      <c r="R124" s="122"/>
      <c r="S124" s="111"/>
      <c r="T124" s="87"/>
      <c r="U124" s="87"/>
      <c r="V124" s="88"/>
      <c r="W124" s="111"/>
      <c r="X124" s="87"/>
      <c r="Y124" s="87"/>
      <c r="Z124" s="88"/>
      <c r="AA124" s="111"/>
      <c r="AB124" s="87"/>
      <c r="AC124" s="87"/>
      <c r="AD124" s="88"/>
      <c r="AE124" s="111"/>
      <c r="AF124" s="132"/>
      <c r="AG124" s="87"/>
      <c r="AH124" s="133"/>
      <c r="AI124" s="69"/>
      <c r="AJ124" s="42"/>
      <c r="AK124" s="28"/>
      <c r="AL124" s="43"/>
      <c r="AM124" s="44"/>
      <c r="AN124" s="28"/>
      <c r="AX124" s="38"/>
      <c r="AZ124" s="39"/>
      <c r="BB124" s="40"/>
    </row>
    <row r="125" spans="1:54" ht="15" customHeight="1" x14ac:dyDescent="0.2">
      <c r="A125" s="84">
        <v>112</v>
      </c>
      <c r="B125" s="85"/>
      <c r="C125" s="86" t="s">
        <v>183</v>
      </c>
      <c r="D125" s="85"/>
      <c r="E125" s="87"/>
      <c r="F125" s="87"/>
      <c r="G125" s="87" t="str">
        <f>IF(F125&gt;0,VLOOKUP(D125,Table1[],2,FALSE),"")</f>
        <v/>
      </c>
      <c r="H125" s="88" t="str">
        <f>IF(F125&gt;0,G125-($AR$13-F125),"")</f>
        <v/>
      </c>
      <c r="I125" s="112"/>
      <c r="J125" s="85"/>
      <c r="K125" s="113"/>
      <c r="L125" s="113"/>
      <c r="M125" s="114"/>
      <c r="N125" s="112"/>
      <c r="O125" s="85"/>
      <c r="P125" s="113"/>
      <c r="Q125" s="113"/>
      <c r="R125" s="122"/>
      <c r="S125" s="111"/>
      <c r="T125" s="87"/>
      <c r="U125" s="87"/>
      <c r="V125" s="88"/>
      <c r="W125" s="111"/>
      <c r="X125" s="87"/>
      <c r="Y125" s="87"/>
      <c r="Z125" s="88"/>
      <c r="AA125" s="111"/>
      <c r="AB125" s="87"/>
      <c r="AC125" s="87"/>
      <c r="AD125" s="88"/>
      <c r="AE125" s="111"/>
      <c r="AF125" s="132"/>
      <c r="AG125" s="87"/>
      <c r="AH125" s="133"/>
      <c r="AI125" s="69"/>
      <c r="AJ125" s="42"/>
      <c r="AK125" s="28"/>
      <c r="AL125" s="43"/>
      <c r="AM125" s="44"/>
      <c r="AN125" s="28"/>
      <c r="AX125" s="38"/>
      <c r="AZ125" s="39"/>
      <c r="BB125" s="40"/>
    </row>
    <row r="126" spans="1:54" ht="15" customHeight="1" x14ac:dyDescent="0.2">
      <c r="A126" s="74">
        <v>113</v>
      </c>
      <c r="B126" s="75">
        <v>113</v>
      </c>
      <c r="C126" s="76" t="s">
        <v>228</v>
      </c>
      <c r="D126" s="75" t="s">
        <v>164</v>
      </c>
      <c r="E126" s="77">
        <v>48</v>
      </c>
      <c r="F126" s="77">
        <v>1970</v>
      </c>
      <c r="G126" s="77">
        <f>IF(F126&gt;0,VLOOKUP(D126,Table1[],2,FALSE),"")</f>
        <v>100</v>
      </c>
      <c r="H126" s="78">
        <f>IF(F126&gt;0,G126-($AR$13-F126),"")</f>
        <v>47</v>
      </c>
      <c r="I126" s="104">
        <v>4</v>
      </c>
      <c r="J126" s="75">
        <v>4</v>
      </c>
      <c r="K126" s="105" t="s">
        <v>108</v>
      </c>
      <c r="L126" s="105" t="s">
        <v>109</v>
      </c>
      <c r="M126" s="106">
        <v>0</v>
      </c>
      <c r="N126" s="104">
        <v>5</v>
      </c>
      <c r="O126" s="75">
        <v>5</v>
      </c>
      <c r="P126" s="105" t="s">
        <v>108</v>
      </c>
      <c r="Q126" s="105" t="s">
        <v>109</v>
      </c>
      <c r="R126" s="121">
        <v>0</v>
      </c>
      <c r="S126" s="125">
        <f>'Manhole Quick Ratings'!H115</f>
        <v>1</v>
      </c>
      <c r="T126" s="77">
        <f>'Manhole Quick Ratings'!I115</f>
        <v>4</v>
      </c>
      <c r="U126" s="77">
        <f>'Manhole Quick Ratings'!J115</f>
        <v>0</v>
      </c>
      <c r="V126" s="78">
        <f>'Manhole Quick Ratings'!K115</f>
        <v>0</v>
      </c>
      <c r="W126" s="125">
        <f>'Manhole Quick Ratings'!M115</f>
        <v>1</v>
      </c>
      <c r="X126" s="77">
        <f>'Manhole Quick Ratings'!N115</f>
        <v>5</v>
      </c>
      <c r="Y126" s="77">
        <f>'Manhole Quick Ratings'!O115</f>
        <v>0</v>
      </c>
      <c r="Z126" s="78">
        <f>'Manhole Quick Ratings'!P115</f>
        <v>0</v>
      </c>
      <c r="AA126" s="125">
        <f>'Manhole Quick Ratings'!R115</f>
        <v>1</v>
      </c>
      <c r="AB126" s="77">
        <f>'Manhole Quick Ratings'!S115</f>
        <v>9</v>
      </c>
      <c r="AC126" s="77">
        <f>'Manhole Quick Ratings'!T115</f>
        <v>0</v>
      </c>
      <c r="AD126" s="78">
        <f>'Manhole Quick Ratings'!U115</f>
        <v>0</v>
      </c>
      <c r="AE126" s="125" t="str">
        <f t="shared" si="39"/>
        <v>19</v>
      </c>
      <c r="AF126" s="127">
        <f>IF(AE126&gt;0,AE126/10/$AP$11,1)</f>
        <v>1.5833333333333333</v>
      </c>
      <c r="AG126" s="77">
        <v>1</v>
      </c>
      <c r="AH126" s="128">
        <f t="shared" si="40"/>
        <v>1.5833333333333333</v>
      </c>
      <c r="AI126" s="69"/>
      <c r="AJ126" s="33">
        <f>IF(F126&gt;0,VLOOKUP(F126,Table2[],3,FALSE),"")</f>
        <v>400</v>
      </c>
      <c r="AK126" s="34">
        <f t="shared" ref="AK126:AK135" si="41">IF(F126&gt;0,$AV$68,"")</f>
        <v>3102.9088464985639</v>
      </c>
      <c r="AL126" s="35">
        <f t="shared" ref="AL126:AL135" si="42">IF(F126&gt;0,(H126/G126)*AK126,"")</f>
        <v>1458.3671578543249</v>
      </c>
      <c r="AM126" s="36">
        <f t="shared" si="33"/>
        <v>12448.544574870502</v>
      </c>
      <c r="AN126" s="28"/>
      <c r="AX126" s="38">
        <f t="shared" si="29"/>
        <v>1</v>
      </c>
      <c r="AZ126" s="39">
        <f t="shared" si="30"/>
        <v>1</v>
      </c>
      <c r="BA126" s="15" t="str">
        <f t="shared" si="31"/>
        <v/>
      </c>
      <c r="BB126" s="40" t="str">
        <f t="shared" si="32"/>
        <v/>
      </c>
    </row>
    <row r="127" spans="1:54" ht="15" customHeight="1" x14ac:dyDescent="0.2">
      <c r="A127" s="74">
        <v>114</v>
      </c>
      <c r="B127" s="75">
        <v>111</v>
      </c>
      <c r="C127" s="76" t="s">
        <v>228</v>
      </c>
      <c r="D127" s="75" t="s">
        <v>164</v>
      </c>
      <c r="E127" s="77">
        <v>48</v>
      </c>
      <c r="F127" s="77">
        <v>1970</v>
      </c>
      <c r="G127" s="77">
        <f>IF(F127&gt;0,VLOOKUP(D127,Table1[],2,FALSE),"")</f>
        <v>100</v>
      </c>
      <c r="H127" s="78">
        <f t="shared" si="34"/>
        <v>47</v>
      </c>
      <c r="I127" s="104">
        <v>4</v>
      </c>
      <c r="J127" s="75">
        <v>4</v>
      </c>
      <c r="K127" s="105" t="s">
        <v>108</v>
      </c>
      <c r="L127" s="105" t="s">
        <v>109</v>
      </c>
      <c r="M127" s="106">
        <v>0</v>
      </c>
      <c r="N127" s="104">
        <v>4</v>
      </c>
      <c r="O127" s="75">
        <v>4</v>
      </c>
      <c r="P127" s="105" t="s">
        <v>108</v>
      </c>
      <c r="Q127" s="105" t="s">
        <v>109</v>
      </c>
      <c r="R127" s="121">
        <v>0</v>
      </c>
      <c r="S127" s="125">
        <f>'Manhole Quick Ratings'!H113</f>
        <v>1</v>
      </c>
      <c r="T127" s="77">
        <f>'Manhole Quick Ratings'!I113</f>
        <v>4</v>
      </c>
      <c r="U127" s="77">
        <f>'Manhole Quick Ratings'!J113</f>
        <v>0</v>
      </c>
      <c r="V127" s="78">
        <f>'Manhole Quick Ratings'!K113</f>
        <v>0</v>
      </c>
      <c r="W127" s="125">
        <f>'Manhole Quick Ratings'!M113</f>
        <v>1</v>
      </c>
      <c r="X127" s="77">
        <f>'Manhole Quick Ratings'!N113</f>
        <v>4</v>
      </c>
      <c r="Y127" s="77">
        <f>'Manhole Quick Ratings'!O113</f>
        <v>0</v>
      </c>
      <c r="Z127" s="78">
        <f>'Manhole Quick Ratings'!P113</f>
        <v>0</v>
      </c>
      <c r="AA127" s="125">
        <f>'Manhole Quick Ratings'!R113</f>
        <v>1</v>
      </c>
      <c r="AB127" s="77">
        <f>'Manhole Quick Ratings'!S113</f>
        <v>8</v>
      </c>
      <c r="AC127" s="77">
        <f>'Manhole Quick Ratings'!T113</f>
        <v>0</v>
      </c>
      <c r="AD127" s="78">
        <f>'Manhole Quick Ratings'!U113</f>
        <v>0</v>
      </c>
      <c r="AE127" s="125" t="str">
        <f t="shared" si="39"/>
        <v>18</v>
      </c>
      <c r="AF127" s="127">
        <f>IF(AE127&gt;0,AE127/10/$AP$11,1)</f>
        <v>1.5</v>
      </c>
      <c r="AG127" s="77">
        <v>1</v>
      </c>
      <c r="AH127" s="128">
        <f t="shared" si="40"/>
        <v>1.5</v>
      </c>
      <c r="AI127" s="69"/>
      <c r="AJ127" s="33">
        <f>IF(F127&gt;0,VLOOKUP(F127,Table2[],3,FALSE),"")</f>
        <v>400</v>
      </c>
      <c r="AK127" s="34">
        <f t="shared" si="41"/>
        <v>3102.9088464985639</v>
      </c>
      <c r="AL127" s="35">
        <f t="shared" si="42"/>
        <v>1458.3671578543249</v>
      </c>
      <c r="AM127" s="36">
        <f t="shared" si="33"/>
        <v>12448.544574870502</v>
      </c>
      <c r="AN127" s="28"/>
      <c r="AX127" s="38">
        <f t="shared" si="29"/>
        <v>1</v>
      </c>
      <c r="AZ127" s="39">
        <f t="shared" si="30"/>
        <v>1</v>
      </c>
      <c r="BA127" s="15" t="str">
        <f t="shared" si="31"/>
        <v/>
      </c>
      <c r="BB127" s="40" t="str">
        <f t="shared" si="32"/>
        <v/>
      </c>
    </row>
    <row r="128" spans="1:54" ht="15" customHeight="1" x14ac:dyDescent="0.2">
      <c r="A128" s="74">
        <v>115</v>
      </c>
      <c r="B128" s="75">
        <v>224</v>
      </c>
      <c r="C128" s="76" t="s">
        <v>224</v>
      </c>
      <c r="D128" s="75" t="s">
        <v>164</v>
      </c>
      <c r="E128" s="77">
        <v>48</v>
      </c>
      <c r="F128" s="96">
        <v>1983</v>
      </c>
      <c r="G128" s="77">
        <f>IF(F128&gt;0,VLOOKUP(D128,Table1[],2,FALSE),"")</f>
        <v>100</v>
      </c>
      <c r="H128" s="78">
        <f t="shared" si="34"/>
        <v>60</v>
      </c>
      <c r="I128" s="104">
        <v>4</v>
      </c>
      <c r="J128" s="75">
        <v>4</v>
      </c>
      <c r="K128" s="105" t="s">
        <v>108</v>
      </c>
      <c r="L128" s="105" t="s">
        <v>109</v>
      </c>
      <c r="M128" s="106">
        <v>0</v>
      </c>
      <c r="N128" s="104">
        <v>6</v>
      </c>
      <c r="O128" s="75">
        <v>6</v>
      </c>
      <c r="P128" s="105" t="s">
        <v>108</v>
      </c>
      <c r="Q128" s="105" t="s">
        <v>109</v>
      </c>
      <c r="R128" s="121">
        <v>0</v>
      </c>
      <c r="S128" s="125">
        <f>'Manhole Quick Ratings'!H226</f>
        <v>1</v>
      </c>
      <c r="T128" s="77">
        <f>'Manhole Quick Ratings'!I226</f>
        <v>4</v>
      </c>
      <c r="U128" s="77">
        <f>'Manhole Quick Ratings'!J226</f>
        <v>0</v>
      </c>
      <c r="V128" s="78">
        <f>'Manhole Quick Ratings'!K226</f>
        <v>0</v>
      </c>
      <c r="W128" s="125">
        <f>'Manhole Quick Ratings'!M226</f>
        <v>1</v>
      </c>
      <c r="X128" s="77">
        <f>'Manhole Quick Ratings'!N226</f>
        <v>6</v>
      </c>
      <c r="Y128" s="77">
        <f>'Manhole Quick Ratings'!O226</f>
        <v>0</v>
      </c>
      <c r="Z128" s="78">
        <f>'Manhole Quick Ratings'!P226</f>
        <v>0</v>
      </c>
      <c r="AA128" s="125">
        <f>'Manhole Quick Ratings'!R226</f>
        <v>1</v>
      </c>
      <c r="AB128" s="77" t="str">
        <f>'Manhole Quick Ratings'!S226</f>
        <v>A</v>
      </c>
      <c r="AC128" s="77">
        <f>'Manhole Quick Ratings'!T226</f>
        <v>0</v>
      </c>
      <c r="AD128" s="78">
        <f>'Manhole Quick Ratings'!U226</f>
        <v>0</v>
      </c>
      <c r="AE128" s="125" t="str">
        <f t="shared" si="39"/>
        <v>1A</v>
      </c>
      <c r="AF128" s="127">
        <f>(10/10/$AP$11)+1</f>
        <v>1.8333333333333335</v>
      </c>
      <c r="AG128" s="77">
        <v>1</v>
      </c>
      <c r="AH128" s="128">
        <f t="shared" si="40"/>
        <v>1.8333333333333335</v>
      </c>
      <c r="AI128" s="69"/>
      <c r="AJ128" s="33">
        <f>IF(F128&gt;0,VLOOKUP(F128,Table2[],3,FALSE),"")</f>
        <v>1026.1969807487721</v>
      </c>
      <c r="AK128" s="34">
        <f t="shared" si="41"/>
        <v>3102.9088464985639</v>
      </c>
      <c r="AL128" s="35">
        <f t="shared" si="42"/>
        <v>1861.7453078991382</v>
      </c>
      <c r="AM128" s="36">
        <f t="shared" si="33"/>
        <v>18281.107391601898</v>
      </c>
      <c r="AN128" s="28"/>
      <c r="AX128" s="38">
        <f t="shared" si="29"/>
        <v>1</v>
      </c>
      <c r="AZ128" s="39">
        <f t="shared" si="30"/>
        <v>1</v>
      </c>
      <c r="BA128" s="15" t="str">
        <f t="shared" si="31"/>
        <v/>
      </c>
      <c r="BB128" s="40" t="str">
        <f t="shared" si="32"/>
        <v/>
      </c>
    </row>
    <row r="129" spans="1:54" ht="15" customHeight="1" x14ac:dyDescent="0.2">
      <c r="A129" s="74">
        <v>116</v>
      </c>
      <c r="B129" s="75">
        <v>225</v>
      </c>
      <c r="C129" s="76" t="s">
        <v>224</v>
      </c>
      <c r="D129" s="75" t="s">
        <v>164</v>
      </c>
      <c r="E129" s="77">
        <v>48</v>
      </c>
      <c r="F129" s="77">
        <v>1970</v>
      </c>
      <c r="G129" s="77">
        <f>IF(F129&gt;0,VLOOKUP(D129,Table1[],2,FALSE),"")</f>
        <v>100</v>
      </c>
      <c r="H129" s="78">
        <f t="shared" si="34"/>
        <v>47</v>
      </c>
      <c r="I129" s="104">
        <v>4</v>
      </c>
      <c r="J129" s="75">
        <v>4</v>
      </c>
      <c r="K129" s="105" t="s">
        <v>108</v>
      </c>
      <c r="L129" s="105" t="s">
        <v>109</v>
      </c>
      <c r="M129" s="106">
        <v>0</v>
      </c>
      <c r="N129" s="104">
        <v>5</v>
      </c>
      <c r="O129" s="75">
        <v>5</v>
      </c>
      <c r="P129" s="105" t="s">
        <v>108</v>
      </c>
      <c r="Q129" s="105" t="s">
        <v>109</v>
      </c>
      <c r="R129" s="121">
        <v>0</v>
      </c>
      <c r="S129" s="125">
        <f>'Manhole Quick Ratings'!H227</f>
        <v>1</v>
      </c>
      <c r="T129" s="77">
        <f>'Manhole Quick Ratings'!I227</f>
        <v>4</v>
      </c>
      <c r="U129" s="77">
        <f>'Manhole Quick Ratings'!J227</f>
        <v>0</v>
      </c>
      <c r="V129" s="78">
        <f>'Manhole Quick Ratings'!K227</f>
        <v>0</v>
      </c>
      <c r="W129" s="125">
        <f>'Manhole Quick Ratings'!M227</f>
        <v>1</v>
      </c>
      <c r="X129" s="77">
        <f>'Manhole Quick Ratings'!N227</f>
        <v>5</v>
      </c>
      <c r="Y129" s="77">
        <f>'Manhole Quick Ratings'!O227</f>
        <v>0</v>
      </c>
      <c r="Z129" s="78">
        <f>'Manhole Quick Ratings'!P227</f>
        <v>0</v>
      </c>
      <c r="AA129" s="125">
        <f>'Manhole Quick Ratings'!R227</f>
        <v>1</v>
      </c>
      <c r="AB129" s="77">
        <f>'Manhole Quick Ratings'!S227</f>
        <v>9</v>
      </c>
      <c r="AC129" s="77">
        <f>'Manhole Quick Ratings'!T227</f>
        <v>0</v>
      </c>
      <c r="AD129" s="78">
        <f>'Manhole Quick Ratings'!U227</f>
        <v>0</v>
      </c>
      <c r="AE129" s="125" t="str">
        <f t="shared" si="39"/>
        <v>19</v>
      </c>
      <c r="AF129" s="127">
        <f>IF(AE129&gt;0,AE129/10/$AP$11,1)</f>
        <v>1.5833333333333333</v>
      </c>
      <c r="AG129" s="77">
        <v>1</v>
      </c>
      <c r="AH129" s="128">
        <f t="shared" si="40"/>
        <v>1.5833333333333333</v>
      </c>
      <c r="AI129" s="69"/>
      <c r="AJ129" s="33">
        <f>IF(F129&gt;0,VLOOKUP(F129,Table2[],3,FALSE),"")</f>
        <v>400</v>
      </c>
      <c r="AK129" s="34">
        <f t="shared" si="41"/>
        <v>3102.9088464985639</v>
      </c>
      <c r="AL129" s="35">
        <f t="shared" si="42"/>
        <v>1458.3671578543249</v>
      </c>
      <c r="AM129" s="36">
        <f t="shared" si="33"/>
        <v>12448.544574870502</v>
      </c>
      <c r="AN129" s="28"/>
      <c r="AX129" s="38">
        <f t="shared" si="29"/>
        <v>1</v>
      </c>
      <c r="AZ129" s="39">
        <f t="shared" si="30"/>
        <v>1</v>
      </c>
      <c r="BA129" s="15" t="str">
        <f t="shared" si="31"/>
        <v/>
      </c>
      <c r="BB129" s="40" t="str">
        <f t="shared" si="32"/>
        <v/>
      </c>
    </row>
    <row r="130" spans="1:54" ht="15" customHeight="1" x14ac:dyDescent="0.2">
      <c r="A130" s="74">
        <v>117</v>
      </c>
      <c r="B130" s="75">
        <v>227</v>
      </c>
      <c r="C130" s="76" t="s">
        <v>224</v>
      </c>
      <c r="D130" s="75" t="s">
        <v>164</v>
      </c>
      <c r="E130" s="77">
        <v>48</v>
      </c>
      <c r="F130" s="77">
        <v>1970</v>
      </c>
      <c r="G130" s="77">
        <f>IF(F130&gt;0,VLOOKUP(D130,Table1[],2,FALSE),"")</f>
        <v>100</v>
      </c>
      <c r="H130" s="78">
        <f t="shared" si="34"/>
        <v>47</v>
      </c>
      <c r="I130" s="104">
        <v>4</v>
      </c>
      <c r="J130" s="75">
        <v>4</v>
      </c>
      <c r="K130" s="105" t="s">
        <v>108</v>
      </c>
      <c r="L130" s="105" t="s">
        <v>109</v>
      </c>
      <c r="M130" s="106">
        <v>0</v>
      </c>
      <c r="N130" s="104">
        <v>5</v>
      </c>
      <c r="O130" s="75">
        <v>5</v>
      </c>
      <c r="P130" s="105" t="s">
        <v>108</v>
      </c>
      <c r="Q130" s="105" t="s">
        <v>109</v>
      </c>
      <c r="R130" s="121">
        <v>0</v>
      </c>
      <c r="S130" s="125">
        <f>'Manhole Quick Ratings'!H229</f>
        <v>1</v>
      </c>
      <c r="T130" s="77">
        <f>'Manhole Quick Ratings'!I229</f>
        <v>4</v>
      </c>
      <c r="U130" s="77">
        <f>'Manhole Quick Ratings'!J229</f>
        <v>0</v>
      </c>
      <c r="V130" s="78">
        <f>'Manhole Quick Ratings'!K229</f>
        <v>0</v>
      </c>
      <c r="W130" s="125">
        <f>'Manhole Quick Ratings'!M229</f>
        <v>1</v>
      </c>
      <c r="X130" s="77">
        <f>'Manhole Quick Ratings'!N229</f>
        <v>5</v>
      </c>
      <c r="Y130" s="77">
        <f>'Manhole Quick Ratings'!O229</f>
        <v>0</v>
      </c>
      <c r="Z130" s="78">
        <f>'Manhole Quick Ratings'!P229</f>
        <v>0</v>
      </c>
      <c r="AA130" s="125">
        <f>'Manhole Quick Ratings'!R229</f>
        <v>1</v>
      </c>
      <c r="AB130" s="77">
        <f>'Manhole Quick Ratings'!S229</f>
        <v>9</v>
      </c>
      <c r="AC130" s="77">
        <f>'Manhole Quick Ratings'!T229</f>
        <v>0</v>
      </c>
      <c r="AD130" s="78">
        <f>'Manhole Quick Ratings'!U229</f>
        <v>0</v>
      </c>
      <c r="AE130" s="125" t="str">
        <f t="shared" si="39"/>
        <v>19</v>
      </c>
      <c r="AF130" s="127">
        <f>IF(AE130&gt;0,AE130/10/$AP$11,1)</f>
        <v>1.5833333333333333</v>
      </c>
      <c r="AG130" s="77">
        <v>1</v>
      </c>
      <c r="AH130" s="128">
        <f t="shared" si="40"/>
        <v>1.5833333333333333</v>
      </c>
      <c r="AI130" s="69"/>
      <c r="AJ130" s="33">
        <f>IF(F130&gt;0,VLOOKUP(F130,Table2[],3,FALSE),"")</f>
        <v>400</v>
      </c>
      <c r="AK130" s="34">
        <f t="shared" si="41"/>
        <v>3102.9088464985639</v>
      </c>
      <c r="AL130" s="35">
        <f t="shared" si="42"/>
        <v>1458.3671578543249</v>
      </c>
      <c r="AM130" s="36">
        <f t="shared" si="33"/>
        <v>12448.544574870502</v>
      </c>
      <c r="AN130" s="28"/>
      <c r="AX130" s="38">
        <f t="shared" si="29"/>
        <v>1</v>
      </c>
      <c r="AZ130" s="39">
        <f t="shared" si="30"/>
        <v>1</v>
      </c>
      <c r="BA130" s="15" t="str">
        <f t="shared" si="31"/>
        <v/>
      </c>
      <c r="BB130" s="40" t="str">
        <f t="shared" si="32"/>
        <v/>
      </c>
    </row>
    <row r="131" spans="1:54" ht="15" customHeight="1" x14ac:dyDescent="0.2">
      <c r="A131" s="74">
        <v>118</v>
      </c>
      <c r="B131" s="75">
        <v>226</v>
      </c>
      <c r="C131" s="76" t="s">
        <v>224</v>
      </c>
      <c r="D131" s="75" t="s">
        <v>164</v>
      </c>
      <c r="E131" s="77">
        <v>48</v>
      </c>
      <c r="F131" s="77">
        <v>1970</v>
      </c>
      <c r="G131" s="77">
        <f>IF(F131&gt;0,VLOOKUP(D131,Table1[],2,FALSE),"")</f>
        <v>100</v>
      </c>
      <c r="H131" s="78">
        <f t="shared" si="34"/>
        <v>47</v>
      </c>
      <c r="I131" s="104">
        <v>4</v>
      </c>
      <c r="J131" s="75">
        <v>4</v>
      </c>
      <c r="K131" s="105" t="s">
        <v>108</v>
      </c>
      <c r="L131" s="105" t="s">
        <v>109</v>
      </c>
      <c r="M131" s="106">
        <v>0</v>
      </c>
      <c r="N131" s="104">
        <v>5</v>
      </c>
      <c r="O131" s="75">
        <v>5</v>
      </c>
      <c r="P131" s="105" t="s">
        <v>108</v>
      </c>
      <c r="Q131" s="105" t="s">
        <v>109</v>
      </c>
      <c r="R131" s="121">
        <v>0</v>
      </c>
      <c r="S131" s="125">
        <f>'Manhole Quick Ratings'!H228</f>
        <v>1</v>
      </c>
      <c r="T131" s="77">
        <f>'Manhole Quick Ratings'!I228</f>
        <v>4</v>
      </c>
      <c r="U131" s="77">
        <f>'Manhole Quick Ratings'!J228</f>
        <v>0</v>
      </c>
      <c r="V131" s="78">
        <f>'Manhole Quick Ratings'!K228</f>
        <v>0</v>
      </c>
      <c r="W131" s="125">
        <f>'Manhole Quick Ratings'!M228</f>
        <v>1</v>
      </c>
      <c r="X131" s="77">
        <f>'Manhole Quick Ratings'!N228</f>
        <v>5</v>
      </c>
      <c r="Y131" s="77">
        <f>'Manhole Quick Ratings'!O228</f>
        <v>0</v>
      </c>
      <c r="Z131" s="78">
        <f>'Manhole Quick Ratings'!P228</f>
        <v>0</v>
      </c>
      <c r="AA131" s="125">
        <f>'Manhole Quick Ratings'!R228</f>
        <v>1</v>
      </c>
      <c r="AB131" s="77">
        <f>'Manhole Quick Ratings'!S228</f>
        <v>9</v>
      </c>
      <c r="AC131" s="77">
        <f>'Manhole Quick Ratings'!T228</f>
        <v>0</v>
      </c>
      <c r="AD131" s="78">
        <f>'Manhole Quick Ratings'!U228</f>
        <v>0</v>
      </c>
      <c r="AE131" s="125" t="str">
        <f t="shared" si="39"/>
        <v>19</v>
      </c>
      <c r="AF131" s="127">
        <f>IF(AE131&gt;0,AE131/10/$AP$11,1)</f>
        <v>1.5833333333333333</v>
      </c>
      <c r="AG131" s="77">
        <v>1</v>
      </c>
      <c r="AH131" s="128">
        <f t="shared" si="40"/>
        <v>1.5833333333333333</v>
      </c>
      <c r="AI131" s="69"/>
      <c r="AJ131" s="33">
        <f>IF(F131&gt;0,VLOOKUP(F131,Table2[],3,FALSE),"")</f>
        <v>400</v>
      </c>
      <c r="AK131" s="34">
        <f t="shared" si="41"/>
        <v>3102.9088464985639</v>
      </c>
      <c r="AL131" s="35">
        <f t="shared" si="42"/>
        <v>1458.3671578543249</v>
      </c>
      <c r="AM131" s="36">
        <f t="shared" si="33"/>
        <v>12448.544574870502</v>
      </c>
      <c r="AN131" s="28"/>
      <c r="AX131" s="38">
        <f t="shared" si="29"/>
        <v>1</v>
      </c>
      <c r="AZ131" s="39">
        <f t="shared" si="30"/>
        <v>1</v>
      </c>
      <c r="BA131" s="15" t="str">
        <f t="shared" si="31"/>
        <v/>
      </c>
      <c r="BB131" s="40" t="str">
        <f t="shared" si="32"/>
        <v/>
      </c>
    </row>
    <row r="132" spans="1:54" ht="15" customHeight="1" x14ac:dyDescent="0.2">
      <c r="A132" s="74">
        <v>119</v>
      </c>
      <c r="B132" s="75">
        <v>228</v>
      </c>
      <c r="C132" s="76" t="s">
        <v>224</v>
      </c>
      <c r="D132" s="75" t="s">
        <v>164</v>
      </c>
      <c r="E132" s="77">
        <v>48</v>
      </c>
      <c r="F132" s="77">
        <v>1970</v>
      </c>
      <c r="G132" s="77">
        <f>IF(F132&gt;0,VLOOKUP(D132,Table1[],2,FALSE),"")</f>
        <v>100</v>
      </c>
      <c r="H132" s="78">
        <f t="shared" si="34"/>
        <v>47</v>
      </c>
      <c r="I132" s="104">
        <v>4</v>
      </c>
      <c r="J132" s="75">
        <v>4</v>
      </c>
      <c r="K132" s="105" t="s">
        <v>108</v>
      </c>
      <c r="L132" s="105" t="s">
        <v>109</v>
      </c>
      <c r="M132" s="106">
        <v>0</v>
      </c>
      <c r="N132" s="104">
        <v>6</v>
      </c>
      <c r="O132" s="75">
        <v>6</v>
      </c>
      <c r="P132" s="105" t="s">
        <v>108</v>
      </c>
      <c r="Q132" s="105" t="s">
        <v>109</v>
      </c>
      <c r="R132" s="121">
        <v>0</v>
      </c>
      <c r="S132" s="125">
        <f>'Manhole Quick Ratings'!H230</f>
        <v>1</v>
      </c>
      <c r="T132" s="77">
        <f>'Manhole Quick Ratings'!I230</f>
        <v>4</v>
      </c>
      <c r="U132" s="77">
        <f>'Manhole Quick Ratings'!J230</f>
        <v>0</v>
      </c>
      <c r="V132" s="78">
        <f>'Manhole Quick Ratings'!K230</f>
        <v>0</v>
      </c>
      <c r="W132" s="125">
        <f>'Manhole Quick Ratings'!M230</f>
        <v>1</v>
      </c>
      <c r="X132" s="77">
        <f>'Manhole Quick Ratings'!N230</f>
        <v>6</v>
      </c>
      <c r="Y132" s="77">
        <f>'Manhole Quick Ratings'!O230</f>
        <v>0</v>
      </c>
      <c r="Z132" s="78">
        <f>'Manhole Quick Ratings'!P230</f>
        <v>0</v>
      </c>
      <c r="AA132" s="125">
        <f>'Manhole Quick Ratings'!R230</f>
        <v>1</v>
      </c>
      <c r="AB132" s="77" t="str">
        <f>'Manhole Quick Ratings'!S230</f>
        <v>A</v>
      </c>
      <c r="AC132" s="77">
        <f>'Manhole Quick Ratings'!T230</f>
        <v>0</v>
      </c>
      <c r="AD132" s="78">
        <f>'Manhole Quick Ratings'!U230</f>
        <v>0</v>
      </c>
      <c r="AE132" s="125" t="str">
        <f t="shared" si="39"/>
        <v>1A</v>
      </c>
      <c r="AF132" s="127">
        <f>(10/10/$AP$11)+1</f>
        <v>1.8333333333333335</v>
      </c>
      <c r="AG132" s="77">
        <v>4</v>
      </c>
      <c r="AH132" s="128">
        <f t="shared" si="40"/>
        <v>7.3333333333333339</v>
      </c>
      <c r="AI132" s="69"/>
      <c r="AJ132" s="33">
        <f>IF(F132&gt;0,VLOOKUP(F132,Table2[],3,FALSE),"")</f>
        <v>400</v>
      </c>
      <c r="AK132" s="34">
        <f t="shared" si="41"/>
        <v>3102.9088464985639</v>
      </c>
      <c r="AL132" s="35">
        <f t="shared" si="42"/>
        <v>1458.3671578543249</v>
      </c>
      <c r="AM132" s="36">
        <f t="shared" si="33"/>
        <v>12448.544574870502</v>
      </c>
      <c r="AN132" s="28"/>
      <c r="AX132" s="38">
        <f t="shared" si="29"/>
        <v>1</v>
      </c>
      <c r="AZ132" s="39">
        <f t="shared" si="30"/>
        <v>1</v>
      </c>
      <c r="BA132" s="15" t="str">
        <f t="shared" si="31"/>
        <v/>
      </c>
      <c r="BB132" s="40" t="str">
        <f t="shared" si="32"/>
        <v/>
      </c>
    </row>
    <row r="133" spans="1:54" ht="15" customHeight="1" x14ac:dyDescent="0.2">
      <c r="A133" s="74">
        <v>120</v>
      </c>
      <c r="B133" s="75">
        <v>229</v>
      </c>
      <c r="C133" s="76" t="s">
        <v>224</v>
      </c>
      <c r="D133" s="75" t="s">
        <v>164</v>
      </c>
      <c r="E133" s="77">
        <v>48</v>
      </c>
      <c r="F133" s="77">
        <v>1970</v>
      </c>
      <c r="G133" s="77">
        <f>IF(F133&gt;0,VLOOKUP(D133,Table1[],2,FALSE),"")</f>
        <v>100</v>
      </c>
      <c r="H133" s="78">
        <f t="shared" si="34"/>
        <v>47</v>
      </c>
      <c r="I133" s="104">
        <v>4</v>
      </c>
      <c r="J133" s="75">
        <v>4</v>
      </c>
      <c r="K133" s="105" t="s">
        <v>108</v>
      </c>
      <c r="L133" s="105" t="s">
        <v>109</v>
      </c>
      <c r="M133" s="106">
        <v>0</v>
      </c>
      <c r="N133" s="104">
        <v>5</v>
      </c>
      <c r="O133" s="75">
        <v>5</v>
      </c>
      <c r="P133" s="105" t="s">
        <v>108</v>
      </c>
      <c r="Q133" s="105" t="s">
        <v>109</v>
      </c>
      <c r="R133" s="121">
        <v>0</v>
      </c>
      <c r="S133" s="125">
        <f>'Manhole Quick Ratings'!H231</f>
        <v>1</v>
      </c>
      <c r="T133" s="77">
        <f>'Manhole Quick Ratings'!I231</f>
        <v>4</v>
      </c>
      <c r="U133" s="77">
        <f>'Manhole Quick Ratings'!J231</f>
        <v>0</v>
      </c>
      <c r="V133" s="78">
        <f>'Manhole Quick Ratings'!K231</f>
        <v>0</v>
      </c>
      <c r="W133" s="125">
        <f>'Manhole Quick Ratings'!M231</f>
        <v>1</v>
      </c>
      <c r="X133" s="77">
        <f>'Manhole Quick Ratings'!N231</f>
        <v>5</v>
      </c>
      <c r="Y133" s="77">
        <f>'Manhole Quick Ratings'!O231</f>
        <v>0</v>
      </c>
      <c r="Z133" s="78">
        <f>'Manhole Quick Ratings'!P231</f>
        <v>0</v>
      </c>
      <c r="AA133" s="125">
        <f>'Manhole Quick Ratings'!R231</f>
        <v>1</v>
      </c>
      <c r="AB133" s="77">
        <f>'Manhole Quick Ratings'!S231</f>
        <v>9</v>
      </c>
      <c r="AC133" s="77">
        <f>'Manhole Quick Ratings'!T231</f>
        <v>0</v>
      </c>
      <c r="AD133" s="78">
        <f>'Manhole Quick Ratings'!U231</f>
        <v>0</v>
      </c>
      <c r="AE133" s="125" t="str">
        <f t="shared" si="39"/>
        <v>19</v>
      </c>
      <c r="AF133" s="127">
        <f>IF(AE133&gt;0,AE133/10/$AP$11,1)</f>
        <v>1.5833333333333333</v>
      </c>
      <c r="AG133" s="77">
        <v>4</v>
      </c>
      <c r="AH133" s="128">
        <f t="shared" si="40"/>
        <v>6.333333333333333</v>
      </c>
      <c r="AI133" s="69"/>
      <c r="AJ133" s="33">
        <f>IF(F133&gt;0,VLOOKUP(F133,Table2[],3,FALSE),"")</f>
        <v>400</v>
      </c>
      <c r="AK133" s="34">
        <f t="shared" si="41"/>
        <v>3102.9088464985639</v>
      </c>
      <c r="AL133" s="35">
        <f t="shared" si="42"/>
        <v>1458.3671578543249</v>
      </c>
      <c r="AM133" s="36">
        <f t="shared" si="33"/>
        <v>12448.544574870502</v>
      </c>
      <c r="AN133" s="28"/>
      <c r="AX133" s="38">
        <f t="shared" si="29"/>
        <v>1</v>
      </c>
      <c r="AZ133" s="39">
        <f t="shared" si="30"/>
        <v>1</v>
      </c>
      <c r="BA133" s="15" t="str">
        <f t="shared" si="31"/>
        <v/>
      </c>
      <c r="BB133" s="40" t="str">
        <f t="shared" si="32"/>
        <v/>
      </c>
    </row>
    <row r="134" spans="1:54" ht="15" customHeight="1" x14ac:dyDescent="0.2">
      <c r="A134" s="74">
        <v>121</v>
      </c>
      <c r="B134" s="75">
        <v>97</v>
      </c>
      <c r="C134" s="76" t="s">
        <v>223</v>
      </c>
      <c r="D134" s="75" t="s">
        <v>164</v>
      </c>
      <c r="E134" s="77">
        <v>48</v>
      </c>
      <c r="F134" s="77">
        <v>1970</v>
      </c>
      <c r="G134" s="77">
        <f>IF(F134&gt;0,VLOOKUP(D134,Table1[],2,FALSE),"")</f>
        <v>100</v>
      </c>
      <c r="H134" s="78">
        <f t="shared" si="34"/>
        <v>47</v>
      </c>
      <c r="I134" s="104">
        <v>4</v>
      </c>
      <c r="J134" s="75">
        <v>4</v>
      </c>
      <c r="K134" s="105" t="s">
        <v>108</v>
      </c>
      <c r="L134" s="105" t="s">
        <v>109</v>
      </c>
      <c r="M134" s="106">
        <v>0</v>
      </c>
      <c r="N134" s="104">
        <v>7</v>
      </c>
      <c r="O134" s="75">
        <v>7</v>
      </c>
      <c r="P134" s="105" t="s">
        <v>108</v>
      </c>
      <c r="Q134" s="105" t="s">
        <v>109</v>
      </c>
      <c r="R134" s="121">
        <v>0</v>
      </c>
      <c r="S134" s="125">
        <f>'Manhole Quick Ratings'!H99</f>
        <v>1</v>
      </c>
      <c r="T134" s="77">
        <f>'Manhole Quick Ratings'!I99</f>
        <v>4</v>
      </c>
      <c r="U134" s="77">
        <f>'Manhole Quick Ratings'!J99</f>
        <v>0</v>
      </c>
      <c r="V134" s="78">
        <f>'Manhole Quick Ratings'!K99</f>
        <v>0</v>
      </c>
      <c r="W134" s="125">
        <f>'Manhole Quick Ratings'!M99</f>
        <v>1</v>
      </c>
      <c r="X134" s="77">
        <f>'Manhole Quick Ratings'!N99</f>
        <v>7</v>
      </c>
      <c r="Y134" s="77">
        <f>'Manhole Quick Ratings'!O99</f>
        <v>0</v>
      </c>
      <c r="Z134" s="78">
        <f>'Manhole Quick Ratings'!P99</f>
        <v>0</v>
      </c>
      <c r="AA134" s="125">
        <f>'Manhole Quick Ratings'!R99</f>
        <v>1</v>
      </c>
      <c r="AB134" s="77" t="str">
        <f>'Manhole Quick Ratings'!S99</f>
        <v>A</v>
      </c>
      <c r="AC134" s="77">
        <f>'Manhole Quick Ratings'!T99</f>
        <v>0</v>
      </c>
      <c r="AD134" s="78">
        <f>'Manhole Quick Ratings'!U99</f>
        <v>0</v>
      </c>
      <c r="AE134" s="125" t="str">
        <f t="shared" si="39"/>
        <v>1A</v>
      </c>
      <c r="AF134" s="127">
        <f>(10/10/$AP$11)+1</f>
        <v>1.8333333333333335</v>
      </c>
      <c r="AG134" s="77">
        <v>4</v>
      </c>
      <c r="AH134" s="128">
        <f t="shared" si="40"/>
        <v>7.3333333333333339</v>
      </c>
      <c r="AI134" s="69"/>
      <c r="AJ134" s="33">
        <f>IF(F134&gt;0,VLOOKUP(F134,Table2[],3,FALSE),"")</f>
        <v>400</v>
      </c>
      <c r="AK134" s="34">
        <f t="shared" si="41"/>
        <v>3102.9088464985639</v>
      </c>
      <c r="AL134" s="35">
        <f t="shared" si="42"/>
        <v>1458.3671578543249</v>
      </c>
      <c r="AM134" s="36">
        <f t="shared" si="33"/>
        <v>12448.544574870502</v>
      </c>
      <c r="AN134" s="28"/>
      <c r="AX134" s="38">
        <f t="shared" si="29"/>
        <v>1</v>
      </c>
      <c r="AZ134" s="39">
        <f t="shared" si="30"/>
        <v>1</v>
      </c>
      <c r="BA134" s="15" t="str">
        <f t="shared" si="31"/>
        <v/>
      </c>
      <c r="BB134" s="40" t="str">
        <f t="shared" si="32"/>
        <v/>
      </c>
    </row>
    <row r="135" spans="1:54" ht="15" customHeight="1" x14ac:dyDescent="0.2">
      <c r="A135" s="74">
        <v>122</v>
      </c>
      <c r="B135" s="75">
        <v>96</v>
      </c>
      <c r="C135" s="76" t="s">
        <v>223</v>
      </c>
      <c r="D135" s="75" t="s">
        <v>164</v>
      </c>
      <c r="E135" s="77">
        <v>48</v>
      </c>
      <c r="F135" s="77">
        <v>1970</v>
      </c>
      <c r="G135" s="77">
        <f>IF(F135&gt;0,VLOOKUP(D135,Table1[],2,FALSE),"")</f>
        <v>100</v>
      </c>
      <c r="H135" s="78">
        <f t="shared" si="34"/>
        <v>47</v>
      </c>
      <c r="I135" s="104">
        <v>8</v>
      </c>
      <c r="J135" s="75">
        <v>8</v>
      </c>
      <c r="K135" s="105" t="s">
        <v>133</v>
      </c>
      <c r="L135" s="105" t="s">
        <v>109</v>
      </c>
      <c r="M135" s="106">
        <v>5</v>
      </c>
      <c r="N135" s="104">
        <v>5</v>
      </c>
      <c r="O135" s="75">
        <v>5</v>
      </c>
      <c r="P135" s="105" t="s">
        <v>128</v>
      </c>
      <c r="Q135" s="105" t="s">
        <v>109</v>
      </c>
      <c r="R135" s="121">
        <v>0</v>
      </c>
      <c r="S135" s="125">
        <f>'Manhole Quick Ratings'!H98</f>
        <v>1</v>
      </c>
      <c r="T135" s="77">
        <f>'Manhole Quick Ratings'!I98</f>
        <v>8</v>
      </c>
      <c r="U135" s="77">
        <f>'Manhole Quick Ratings'!J98</f>
        <v>0</v>
      </c>
      <c r="V135" s="78">
        <f>'Manhole Quick Ratings'!K98</f>
        <v>0</v>
      </c>
      <c r="W135" s="125">
        <f>'Manhole Quick Ratings'!M98</f>
        <v>1</v>
      </c>
      <c r="X135" s="77">
        <f>'Manhole Quick Ratings'!N98</f>
        <v>5</v>
      </c>
      <c r="Y135" s="77">
        <f>'Manhole Quick Ratings'!O98</f>
        <v>0</v>
      </c>
      <c r="Z135" s="78">
        <f>'Manhole Quick Ratings'!P98</f>
        <v>0</v>
      </c>
      <c r="AA135" s="125">
        <f>'Manhole Quick Ratings'!R98</f>
        <v>1</v>
      </c>
      <c r="AB135" s="77" t="str">
        <f>'Manhole Quick Ratings'!S98</f>
        <v>A</v>
      </c>
      <c r="AC135" s="77">
        <f>'Manhole Quick Ratings'!T98</f>
        <v>0</v>
      </c>
      <c r="AD135" s="78">
        <f>'Manhole Quick Ratings'!U98</f>
        <v>0</v>
      </c>
      <c r="AE135" s="125" t="str">
        <f t="shared" si="39"/>
        <v>1A</v>
      </c>
      <c r="AF135" s="127">
        <f>(10/10/$AP$11)+1</f>
        <v>1.8333333333333335</v>
      </c>
      <c r="AG135" s="77">
        <v>3</v>
      </c>
      <c r="AH135" s="128">
        <f t="shared" si="40"/>
        <v>5.5</v>
      </c>
      <c r="AI135" s="69"/>
      <c r="AJ135" s="33">
        <f>IF(F135&gt;0,VLOOKUP(F135,Table2[],3,FALSE),"")</f>
        <v>400</v>
      </c>
      <c r="AK135" s="34">
        <f t="shared" si="41"/>
        <v>3102.9088464985639</v>
      </c>
      <c r="AL135" s="35">
        <f t="shared" si="42"/>
        <v>1458.3671578543249</v>
      </c>
      <c r="AM135" s="36">
        <f t="shared" si="33"/>
        <v>12448.544574870502</v>
      </c>
      <c r="AN135" s="28"/>
      <c r="AX135" s="38">
        <f t="shared" si="29"/>
        <v>1</v>
      </c>
      <c r="AZ135" s="39">
        <f t="shared" si="30"/>
        <v>1</v>
      </c>
      <c r="BA135" s="15" t="str">
        <f t="shared" si="31"/>
        <v/>
      </c>
      <c r="BB135" s="40" t="str">
        <f t="shared" si="32"/>
        <v/>
      </c>
    </row>
    <row r="136" spans="1:54" ht="15" customHeight="1" x14ac:dyDescent="0.2">
      <c r="A136" s="84">
        <v>123</v>
      </c>
      <c r="B136" s="85"/>
      <c r="C136" s="86" t="s">
        <v>183</v>
      </c>
      <c r="D136" s="85"/>
      <c r="E136" s="87"/>
      <c r="F136" s="87"/>
      <c r="G136" s="87"/>
      <c r="H136" s="88"/>
      <c r="I136" s="112"/>
      <c r="J136" s="85"/>
      <c r="K136" s="113"/>
      <c r="L136" s="113"/>
      <c r="M136" s="114"/>
      <c r="N136" s="112"/>
      <c r="O136" s="85"/>
      <c r="P136" s="113"/>
      <c r="Q136" s="113"/>
      <c r="R136" s="122"/>
      <c r="S136" s="111"/>
      <c r="T136" s="87"/>
      <c r="U136" s="87"/>
      <c r="V136" s="88"/>
      <c r="W136" s="111"/>
      <c r="X136" s="87"/>
      <c r="Y136" s="87"/>
      <c r="Z136" s="88"/>
      <c r="AA136" s="111"/>
      <c r="AB136" s="87"/>
      <c r="AC136" s="87"/>
      <c r="AD136" s="88"/>
      <c r="AE136" s="111"/>
      <c r="AF136" s="132"/>
      <c r="AG136" s="87"/>
      <c r="AH136" s="133"/>
      <c r="AI136" s="69"/>
      <c r="AJ136" s="42"/>
      <c r="AK136" s="28"/>
      <c r="AL136" s="43"/>
      <c r="AM136" s="44" t="str">
        <f t="shared" si="33"/>
        <v/>
      </c>
      <c r="AN136" s="28"/>
      <c r="AX136" s="38"/>
      <c r="AZ136" s="39"/>
      <c r="BB136" s="40"/>
    </row>
    <row r="137" spans="1:54" ht="15" customHeight="1" x14ac:dyDescent="0.2">
      <c r="A137" s="84">
        <v>124</v>
      </c>
      <c r="B137" s="85"/>
      <c r="C137" s="86" t="s">
        <v>183</v>
      </c>
      <c r="D137" s="85"/>
      <c r="E137" s="87"/>
      <c r="F137" s="87"/>
      <c r="G137" s="87"/>
      <c r="H137" s="88"/>
      <c r="I137" s="112"/>
      <c r="J137" s="85"/>
      <c r="K137" s="113"/>
      <c r="L137" s="113"/>
      <c r="M137" s="114"/>
      <c r="N137" s="112"/>
      <c r="O137" s="85"/>
      <c r="P137" s="113"/>
      <c r="Q137" s="113"/>
      <c r="R137" s="122"/>
      <c r="S137" s="111"/>
      <c r="T137" s="87"/>
      <c r="U137" s="87"/>
      <c r="V137" s="88"/>
      <c r="W137" s="111"/>
      <c r="X137" s="87"/>
      <c r="Y137" s="87"/>
      <c r="Z137" s="88"/>
      <c r="AA137" s="111"/>
      <c r="AB137" s="87"/>
      <c r="AC137" s="87"/>
      <c r="AD137" s="88"/>
      <c r="AE137" s="111"/>
      <c r="AF137" s="132"/>
      <c r="AG137" s="87"/>
      <c r="AH137" s="133"/>
      <c r="AI137" s="69"/>
      <c r="AJ137" s="42"/>
      <c r="AK137" s="28"/>
      <c r="AL137" s="43"/>
      <c r="AM137" s="44" t="str">
        <f t="shared" si="33"/>
        <v/>
      </c>
      <c r="AN137" s="28"/>
      <c r="AX137" s="38"/>
      <c r="AZ137" s="39"/>
      <c r="BB137" s="40"/>
    </row>
    <row r="138" spans="1:54" ht="15" customHeight="1" x14ac:dyDescent="0.2">
      <c r="A138" s="84">
        <v>125</v>
      </c>
      <c r="B138" s="85"/>
      <c r="C138" s="86" t="s">
        <v>183</v>
      </c>
      <c r="D138" s="85"/>
      <c r="E138" s="87"/>
      <c r="F138" s="87"/>
      <c r="G138" s="87"/>
      <c r="H138" s="88"/>
      <c r="I138" s="112"/>
      <c r="J138" s="85"/>
      <c r="K138" s="113"/>
      <c r="L138" s="113"/>
      <c r="M138" s="114"/>
      <c r="N138" s="112"/>
      <c r="O138" s="85"/>
      <c r="P138" s="113"/>
      <c r="Q138" s="113"/>
      <c r="R138" s="122"/>
      <c r="S138" s="111"/>
      <c r="T138" s="87"/>
      <c r="U138" s="87"/>
      <c r="V138" s="88"/>
      <c r="W138" s="111"/>
      <c r="X138" s="87"/>
      <c r="Y138" s="87"/>
      <c r="Z138" s="88"/>
      <c r="AA138" s="111"/>
      <c r="AB138" s="87"/>
      <c r="AC138" s="87"/>
      <c r="AD138" s="88"/>
      <c r="AE138" s="111"/>
      <c r="AF138" s="132"/>
      <c r="AG138" s="87"/>
      <c r="AH138" s="133"/>
      <c r="AI138" s="69"/>
      <c r="AJ138" s="42"/>
      <c r="AK138" s="28"/>
      <c r="AL138" s="43"/>
      <c r="AM138" s="44" t="str">
        <f t="shared" si="33"/>
        <v/>
      </c>
      <c r="AN138" s="28"/>
      <c r="AX138" s="38"/>
      <c r="AZ138" s="39"/>
      <c r="BB138" s="40"/>
    </row>
    <row r="139" spans="1:54" ht="15" customHeight="1" x14ac:dyDescent="0.2">
      <c r="A139" s="74">
        <v>126</v>
      </c>
      <c r="B139" s="75">
        <v>232</v>
      </c>
      <c r="C139" s="76" t="s">
        <v>224</v>
      </c>
      <c r="D139" s="75" t="s">
        <v>164</v>
      </c>
      <c r="E139" s="77">
        <v>48</v>
      </c>
      <c r="F139" s="77">
        <v>2000</v>
      </c>
      <c r="G139" s="77">
        <f>IF(F139&gt;0,VLOOKUP(D139,Table1[],2,FALSE),"")</f>
        <v>100</v>
      </c>
      <c r="H139" s="78">
        <f t="shared" si="34"/>
        <v>77</v>
      </c>
      <c r="I139" s="104">
        <v>4</v>
      </c>
      <c r="J139" s="75">
        <v>4</v>
      </c>
      <c r="K139" s="105" t="s">
        <v>108</v>
      </c>
      <c r="L139" s="105" t="s">
        <v>109</v>
      </c>
      <c r="M139" s="106">
        <v>0</v>
      </c>
      <c r="N139" s="104">
        <v>4</v>
      </c>
      <c r="O139" s="75">
        <v>4</v>
      </c>
      <c r="P139" s="105" t="s">
        <v>108</v>
      </c>
      <c r="Q139" s="105" t="s">
        <v>109</v>
      </c>
      <c r="R139" s="121">
        <v>0</v>
      </c>
      <c r="S139" s="125">
        <f>'Manhole Quick Ratings'!H234</f>
        <v>1</v>
      </c>
      <c r="T139" s="77">
        <f>'Manhole Quick Ratings'!I234</f>
        <v>4</v>
      </c>
      <c r="U139" s="77">
        <f>'Manhole Quick Ratings'!J234</f>
        <v>0</v>
      </c>
      <c r="V139" s="78">
        <f>'Manhole Quick Ratings'!K234</f>
        <v>0</v>
      </c>
      <c r="W139" s="125">
        <f>'Manhole Quick Ratings'!M234</f>
        <v>1</v>
      </c>
      <c r="X139" s="77">
        <f>'Manhole Quick Ratings'!N234</f>
        <v>4</v>
      </c>
      <c r="Y139" s="77">
        <f>'Manhole Quick Ratings'!O234</f>
        <v>0</v>
      </c>
      <c r="Z139" s="78">
        <f>'Manhole Quick Ratings'!P234</f>
        <v>0</v>
      </c>
      <c r="AA139" s="125">
        <f>'Manhole Quick Ratings'!R234</f>
        <v>1</v>
      </c>
      <c r="AB139" s="77">
        <f>'Manhole Quick Ratings'!S234</f>
        <v>8</v>
      </c>
      <c r="AC139" s="77">
        <f>'Manhole Quick Ratings'!T234</f>
        <v>0</v>
      </c>
      <c r="AD139" s="78">
        <f>'Manhole Quick Ratings'!U234</f>
        <v>0</v>
      </c>
      <c r="AE139" s="125" t="str">
        <f t="shared" si="39"/>
        <v>18</v>
      </c>
      <c r="AF139" s="127">
        <f>IF(AE139&gt;0,AE139/10/$AP$11,1)</f>
        <v>1.5</v>
      </c>
      <c r="AG139" s="77">
        <v>1</v>
      </c>
      <c r="AH139" s="128">
        <f t="shared" si="40"/>
        <v>1.5</v>
      </c>
      <c r="AI139" s="69"/>
      <c r="AJ139" s="33">
        <f>IF(F139&gt;0,VLOOKUP(F139,Table2[],3,FALSE),"")</f>
        <v>1775.5054248167905</v>
      </c>
      <c r="AK139" s="34">
        <f>IF(F139&gt;0,$AV$68,"")</f>
        <v>3102.9088464985639</v>
      </c>
      <c r="AL139" s="35">
        <f>IF(F139&gt;0,(H139/G139)*AK139,"")</f>
        <v>2389.2398118038941</v>
      </c>
      <c r="AM139" s="36">
        <f t="shared" si="33"/>
        <v>30215.885067514791</v>
      </c>
      <c r="AN139" s="28"/>
      <c r="AX139" s="38">
        <f t="shared" si="29"/>
        <v>1</v>
      </c>
      <c r="AZ139" s="39">
        <f t="shared" si="30"/>
        <v>1</v>
      </c>
      <c r="BA139" s="15" t="str">
        <f t="shared" si="31"/>
        <v/>
      </c>
      <c r="BB139" s="40" t="str">
        <f t="shared" si="32"/>
        <v/>
      </c>
    </row>
    <row r="140" spans="1:54" ht="15" customHeight="1" x14ac:dyDescent="0.2">
      <c r="A140" s="74">
        <v>127</v>
      </c>
      <c r="B140" s="75">
        <v>91</v>
      </c>
      <c r="C140" s="76" t="s">
        <v>103</v>
      </c>
      <c r="D140" s="75" t="s">
        <v>164</v>
      </c>
      <c r="E140" s="77">
        <v>48</v>
      </c>
      <c r="F140" s="77">
        <v>1970</v>
      </c>
      <c r="G140" s="77">
        <f>IF(F140&gt;0,VLOOKUP(D140,Table1[],2,FALSE),"")</f>
        <v>100</v>
      </c>
      <c r="H140" s="78">
        <f t="shared" si="34"/>
        <v>47</v>
      </c>
      <c r="I140" s="104">
        <v>4</v>
      </c>
      <c r="J140" s="75">
        <v>4</v>
      </c>
      <c r="K140" s="105" t="s">
        <v>108</v>
      </c>
      <c r="L140" s="105" t="s">
        <v>109</v>
      </c>
      <c r="M140" s="106">
        <v>0</v>
      </c>
      <c r="N140" s="104">
        <v>4</v>
      </c>
      <c r="O140" s="75">
        <v>4</v>
      </c>
      <c r="P140" s="105" t="s">
        <v>108</v>
      </c>
      <c r="Q140" s="105" t="s">
        <v>109</v>
      </c>
      <c r="R140" s="121">
        <v>0</v>
      </c>
      <c r="S140" s="125">
        <f>'Manhole Quick Ratings'!H123</f>
        <v>1</v>
      </c>
      <c r="T140" s="77">
        <f>'Manhole Quick Ratings'!I123</f>
        <v>4</v>
      </c>
      <c r="U140" s="77">
        <f>'Manhole Quick Ratings'!J123</f>
        <v>0</v>
      </c>
      <c r="V140" s="78">
        <f>'Manhole Quick Ratings'!K123</f>
        <v>0</v>
      </c>
      <c r="W140" s="125">
        <f>'Manhole Quick Ratings'!M123</f>
        <v>1</v>
      </c>
      <c r="X140" s="77">
        <f>'Manhole Quick Ratings'!N123</f>
        <v>5</v>
      </c>
      <c r="Y140" s="77">
        <f>'Manhole Quick Ratings'!O123</f>
        <v>0</v>
      </c>
      <c r="Z140" s="78">
        <f>'Manhole Quick Ratings'!P123</f>
        <v>0</v>
      </c>
      <c r="AA140" s="125">
        <f>'Manhole Quick Ratings'!R123</f>
        <v>1</v>
      </c>
      <c r="AB140" s="77">
        <f>'Manhole Quick Ratings'!S123</f>
        <v>9</v>
      </c>
      <c r="AC140" s="77">
        <f>'Manhole Quick Ratings'!T123</f>
        <v>0</v>
      </c>
      <c r="AD140" s="78">
        <f>'Manhole Quick Ratings'!U123</f>
        <v>0</v>
      </c>
      <c r="AE140" s="125" t="str">
        <f>_xlfn.CONCAT(AA140,AB140)</f>
        <v>19</v>
      </c>
      <c r="AF140" s="127">
        <f>IF(AE140&gt;0,AE140/10/$AP$11,1)</f>
        <v>1.5833333333333333</v>
      </c>
      <c r="AG140" s="77">
        <v>1</v>
      </c>
      <c r="AH140" s="128">
        <f t="shared" si="40"/>
        <v>1.5833333333333333</v>
      </c>
      <c r="AI140" s="69"/>
      <c r="AJ140" s="33">
        <f>IF(F140&gt;0,VLOOKUP(F140,Table2[],3,FALSE),"")</f>
        <v>400</v>
      </c>
      <c r="AK140" s="34">
        <f>IF(F140&gt;0,$AV$68,"")</f>
        <v>3102.9088464985639</v>
      </c>
      <c r="AL140" s="35">
        <f>IF(F140&gt;0,(H140/G140)*AK140,"")</f>
        <v>1458.3671578543249</v>
      </c>
      <c r="AM140" s="36">
        <f t="shared" si="33"/>
        <v>12448.544574870502</v>
      </c>
      <c r="AN140" s="28"/>
      <c r="AX140" s="38">
        <f t="shared" si="29"/>
        <v>1</v>
      </c>
      <c r="AZ140" s="39">
        <f t="shared" si="30"/>
        <v>1</v>
      </c>
      <c r="BA140" s="15" t="str">
        <f t="shared" si="31"/>
        <v/>
      </c>
      <c r="BB140" s="40" t="str">
        <f t="shared" si="32"/>
        <v/>
      </c>
    </row>
    <row r="141" spans="1:54" ht="15" customHeight="1" x14ac:dyDescent="0.2">
      <c r="A141" s="84">
        <v>128</v>
      </c>
      <c r="B141" s="85"/>
      <c r="C141" s="86" t="s">
        <v>183</v>
      </c>
      <c r="D141" s="85"/>
      <c r="E141" s="87"/>
      <c r="F141" s="87"/>
      <c r="G141" s="87"/>
      <c r="H141" s="88"/>
      <c r="I141" s="111"/>
      <c r="J141" s="87"/>
      <c r="K141" s="87"/>
      <c r="L141" s="87"/>
      <c r="M141" s="88"/>
      <c r="N141" s="111"/>
      <c r="O141" s="87"/>
      <c r="P141" s="87"/>
      <c r="Q141" s="87"/>
      <c r="R141" s="88"/>
      <c r="S141" s="111"/>
      <c r="T141" s="87"/>
      <c r="U141" s="87"/>
      <c r="V141" s="88"/>
      <c r="W141" s="111"/>
      <c r="X141" s="87"/>
      <c r="Y141" s="87"/>
      <c r="Z141" s="88"/>
      <c r="AA141" s="111"/>
      <c r="AB141" s="87"/>
      <c r="AC141" s="87"/>
      <c r="AD141" s="88"/>
      <c r="AE141" s="111"/>
      <c r="AF141" s="132"/>
      <c r="AG141" s="87"/>
      <c r="AH141" s="133"/>
      <c r="AI141" s="69"/>
      <c r="AJ141" s="42"/>
      <c r="AK141" s="28"/>
      <c r="AL141" s="43"/>
      <c r="AM141" s="44" t="str">
        <f t="shared" si="33"/>
        <v/>
      </c>
      <c r="AN141" s="28"/>
      <c r="AX141" s="38"/>
      <c r="AZ141" s="39"/>
      <c r="BB141" s="40"/>
    </row>
    <row r="142" spans="1:54" ht="15" customHeight="1" x14ac:dyDescent="0.2">
      <c r="A142" s="84">
        <v>129</v>
      </c>
      <c r="B142" s="85"/>
      <c r="C142" s="86" t="s">
        <v>183</v>
      </c>
      <c r="D142" s="85"/>
      <c r="E142" s="87"/>
      <c r="F142" s="87"/>
      <c r="G142" s="87" t="str">
        <f>IF(F142&gt;0,VLOOKUP(D142,Table1[],2,FALSE),"")</f>
        <v/>
      </c>
      <c r="H142" s="88" t="str">
        <f t="shared" si="34"/>
        <v/>
      </c>
      <c r="I142" s="111"/>
      <c r="J142" s="87"/>
      <c r="K142" s="87"/>
      <c r="L142" s="87"/>
      <c r="M142" s="88"/>
      <c r="N142" s="111"/>
      <c r="O142" s="87"/>
      <c r="P142" s="87"/>
      <c r="Q142" s="87"/>
      <c r="R142" s="88"/>
      <c r="S142" s="111"/>
      <c r="T142" s="87"/>
      <c r="U142" s="87"/>
      <c r="V142" s="88"/>
      <c r="W142" s="111"/>
      <c r="X142" s="87"/>
      <c r="Y142" s="87"/>
      <c r="Z142" s="88"/>
      <c r="AA142" s="111"/>
      <c r="AB142" s="87"/>
      <c r="AC142" s="87"/>
      <c r="AD142" s="88"/>
      <c r="AE142" s="111"/>
      <c r="AF142" s="132"/>
      <c r="AG142" s="87"/>
      <c r="AH142" s="133"/>
      <c r="AI142" s="69"/>
      <c r="AJ142" s="42" t="str">
        <f>IF(F142&gt;0,VLOOKUP(F142,Table2[],3,FALSE),"")</f>
        <v/>
      </c>
      <c r="AK142" s="28" t="str">
        <f t="shared" ref="AK142:AK148" si="43">IF(F142&gt;0,$AV$68,"")</f>
        <v/>
      </c>
      <c r="AL142" s="43" t="str">
        <f t="shared" ref="AL142:AL148" si="44">IF(F142&gt;0,(H142/G142)*AK142,"")</f>
        <v/>
      </c>
      <c r="AM142" s="44"/>
      <c r="AN142" s="28"/>
      <c r="AX142" s="38"/>
      <c r="AZ142" s="39"/>
      <c r="BB142" s="40"/>
    </row>
    <row r="143" spans="1:54" ht="15" customHeight="1" x14ac:dyDescent="0.2">
      <c r="A143" s="74">
        <v>130</v>
      </c>
      <c r="B143" s="75">
        <v>146</v>
      </c>
      <c r="C143" s="76" t="s">
        <v>227</v>
      </c>
      <c r="D143" s="75" t="s">
        <v>164</v>
      </c>
      <c r="E143" s="77">
        <v>48</v>
      </c>
      <c r="F143" s="96">
        <v>1970</v>
      </c>
      <c r="G143" s="77">
        <f>IF(F143&gt;0,VLOOKUP(D143,Table1[],2,FALSE),"")</f>
        <v>100</v>
      </c>
      <c r="H143" s="78">
        <f t="shared" si="34"/>
        <v>47</v>
      </c>
      <c r="I143" s="104">
        <v>4</v>
      </c>
      <c r="J143" s="75">
        <v>4</v>
      </c>
      <c r="K143" s="105" t="s">
        <v>108</v>
      </c>
      <c r="L143" s="105" t="s">
        <v>109</v>
      </c>
      <c r="M143" s="106">
        <v>0</v>
      </c>
      <c r="N143" s="104">
        <v>4</v>
      </c>
      <c r="O143" s="75">
        <v>4</v>
      </c>
      <c r="P143" s="105" t="s">
        <v>108</v>
      </c>
      <c r="Q143" s="105" t="s">
        <v>109</v>
      </c>
      <c r="R143" s="121">
        <v>0</v>
      </c>
      <c r="S143" s="125">
        <f>'Manhole Quick Ratings'!H148</f>
        <v>1</v>
      </c>
      <c r="T143" s="77">
        <f>'Manhole Quick Ratings'!I148</f>
        <v>4</v>
      </c>
      <c r="U143" s="77">
        <f>'Manhole Quick Ratings'!J148</f>
        <v>0</v>
      </c>
      <c r="V143" s="78">
        <f>'Manhole Quick Ratings'!K148</f>
        <v>0</v>
      </c>
      <c r="W143" s="125">
        <f>'Manhole Quick Ratings'!M148</f>
        <v>1</v>
      </c>
      <c r="X143" s="77">
        <f>'Manhole Quick Ratings'!N148</f>
        <v>4</v>
      </c>
      <c r="Y143" s="77">
        <f>'Manhole Quick Ratings'!O148</f>
        <v>0</v>
      </c>
      <c r="Z143" s="78">
        <f>'Manhole Quick Ratings'!P148</f>
        <v>0</v>
      </c>
      <c r="AA143" s="125">
        <f>'Manhole Quick Ratings'!R148</f>
        <v>1</v>
      </c>
      <c r="AB143" s="77">
        <f>'Manhole Quick Ratings'!S148</f>
        <v>8</v>
      </c>
      <c r="AC143" s="77">
        <f>'Manhole Quick Ratings'!T148</f>
        <v>0</v>
      </c>
      <c r="AD143" s="78">
        <f>'Manhole Quick Ratings'!U148</f>
        <v>0</v>
      </c>
      <c r="AE143" s="125" t="str">
        <f>_xlfn.CONCAT(AA143,AB143)</f>
        <v>18</v>
      </c>
      <c r="AF143" s="127">
        <f>IF(AE143&gt;0,AE143/10/$AP$11,1)</f>
        <v>1.5</v>
      </c>
      <c r="AG143" s="77">
        <v>1</v>
      </c>
      <c r="AH143" s="128">
        <f>AF143*AG143</f>
        <v>1.5</v>
      </c>
      <c r="AI143" s="69"/>
      <c r="AJ143" s="33">
        <f>IF(F143&gt;0,VLOOKUP(F143,Table2[],3,FALSE),"")</f>
        <v>400</v>
      </c>
      <c r="AK143" s="34">
        <f t="shared" si="43"/>
        <v>3102.9088464985639</v>
      </c>
      <c r="AL143" s="35">
        <f t="shared" si="44"/>
        <v>1458.3671578543249</v>
      </c>
      <c r="AM143" s="36">
        <f t="shared" si="33"/>
        <v>12448.544574870502</v>
      </c>
      <c r="AN143" s="28"/>
      <c r="AX143" s="38">
        <f t="shared" ref="AX143:AX205" si="45">IF(F143&gt;0,1,"")</f>
        <v>1</v>
      </c>
      <c r="AZ143" s="39">
        <f t="shared" ref="AZ143:AZ205" si="46">IF(AH143&lt;=8,1,"")</f>
        <v>1</v>
      </c>
      <c r="BA143" s="15" t="str">
        <f t="shared" ref="BA143:BA205" si="47">IF(AZ143=1,"",1)</f>
        <v/>
      </c>
      <c r="BB143" s="40" t="str">
        <f t="shared" ref="BB143:BB205" si="48">IF(AH143&gt;16,1,"")</f>
        <v/>
      </c>
    </row>
    <row r="144" spans="1:54" ht="15" customHeight="1" x14ac:dyDescent="0.2">
      <c r="A144" s="91">
        <v>131</v>
      </c>
      <c r="B144" s="92">
        <v>147</v>
      </c>
      <c r="C144" s="93" t="s">
        <v>97</v>
      </c>
      <c r="D144" s="92" t="s">
        <v>164</v>
      </c>
      <c r="E144" s="94">
        <v>48</v>
      </c>
      <c r="F144" s="97">
        <v>1999</v>
      </c>
      <c r="G144" s="94">
        <f>IF(F144&gt;0,VLOOKUP(D144,Table1[],2,FALSE),"")</f>
        <v>100</v>
      </c>
      <c r="H144" s="95">
        <f t="shared" si="34"/>
        <v>76</v>
      </c>
      <c r="I144" s="115">
        <v>4</v>
      </c>
      <c r="J144" s="92">
        <v>4</v>
      </c>
      <c r="K144" s="116" t="s">
        <v>128</v>
      </c>
      <c r="L144" s="116" t="s">
        <v>109</v>
      </c>
      <c r="M144" s="117">
        <v>0</v>
      </c>
      <c r="N144" s="115">
        <v>9</v>
      </c>
      <c r="O144" s="92">
        <v>9</v>
      </c>
      <c r="P144" s="116" t="s">
        <v>121</v>
      </c>
      <c r="Q144" s="116" t="s">
        <v>109</v>
      </c>
      <c r="R144" s="123">
        <v>5</v>
      </c>
      <c r="S144" s="126">
        <f>'Manhole Quick Ratings'!H149</f>
        <v>1</v>
      </c>
      <c r="T144" s="94">
        <f>'Manhole Quick Ratings'!I149</f>
        <v>4</v>
      </c>
      <c r="U144" s="94">
        <f>'Manhole Quick Ratings'!J149</f>
        <v>0</v>
      </c>
      <c r="V144" s="95">
        <f>'Manhole Quick Ratings'!K149</f>
        <v>0</v>
      </c>
      <c r="W144" s="126">
        <f>'Manhole Quick Ratings'!M149</f>
        <v>1</v>
      </c>
      <c r="X144" s="94">
        <f>'Manhole Quick Ratings'!N149</f>
        <v>9</v>
      </c>
      <c r="Y144" s="94">
        <f>'Manhole Quick Ratings'!O149</f>
        <v>0</v>
      </c>
      <c r="Z144" s="95">
        <f>'Manhole Quick Ratings'!P149</f>
        <v>0</v>
      </c>
      <c r="AA144" s="126">
        <f>'Manhole Quick Ratings'!R149</f>
        <v>1</v>
      </c>
      <c r="AB144" s="94" t="str">
        <f>'Manhole Quick Ratings'!S149</f>
        <v>A</v>
      </c>
      <c r="AC144" s="94">
        <f>'Manhole Quick Ratings'!T149</f>
        <v>0</v>
      </c>
      <c r="AD144" s="95">
        <f>'Manhole Quick Ratings'!U149</f>
        <v>0</v>
      </c>
      <c r="AE144" s="126" t="str">
        <f>_xlfn.CONCAT(AA144,AB144)</f>
        <v>1A</v>
      </c>
      <c r="AF144" s="134">
        <f>(10/10/$AP$11)+1</f>
        <v>1.8333333333333335</v>
      </c>
      <c r="AG144" s="94">
        <v>5</v>
      </c>
      <c r="AH144" s="135">
        <f>AF144*AG144</f>
        <v>9.1666666666666679</v>
      </c>
      <c r="AI144" s="69"/>
      <c r="AJ144" s="45">
        <f>IF(F144&gt;0,VLOOKUP(F144,Table2[],3,FALSE),"")</f>
        <v>1717.1232348324859</v>
      </c>
      <c r="AK144" s="46">
        <f t="shared" si="43"/>
        <v>3102.9088464985639</v>
      </c>
      <c r="AL144" s="47">
        <f t="shared" si="44"/>
        <v>2358.2107233389088</v>
      </c>
      <c r="AM144" s="48">
        <f t="shared" si="33"/>
        <v>29335.810745159994</v>
      </c>
      <c r="AN144" s="28"/>
      <c r="AX144" s="38">
        <f t="shared" si="45"/>
        <v>1</v>
      </c>
      <c r="AZ144" s="39" t="str">
        <f t="shared" si="46"/>
        <v/>
      </c>
      <c r="BA144" s="15">
        <f t="shared" si="47"/>
        <v>1</v>
      </c>
      <c r="BB144" s="40" t="str">
        <f t="shared" si="48"/>
        <v/>
      </c>
    </row>
    <row r="145" spans="1:54" ht="15" customHeight="1" x14ac:dyDescent="0.2">
      <c r="A145" s="84">
        <v>132</v>
      </c>
      <c r="B145" s="85"/>
      <c r="C145" s="86" t="s">
        <v>197</v>
      </c>
      <c r="D145" s="85"/>
      <c r="E145" s="87"/>
      <c r="F145" s="87"/>
      <c r="G145" s="87"/>
      <c r="H145" s="88"/>
      <c r="I145" s="111"/>
      <c r="J145" s="87"/>
      <c r="K145" s="87"/>
      <c r="L145" s="87"/>
      <c r="M145" s="88"/>
      <c r="N145" s="111"/>
      <c r="O145" s="87"/>
      <c r="P145" s="87"/>
      <c r="Q145" s="87"/>
      <c r="R145" s="88"/>
      <c r="S145" s="111"/>
      <c r="T145" s="87"/>
      <c r="U145" s="87"/>
      <c r="V145" s="88"/>
      <c r="W145" s="111"/>
      <c r="X145" s="87"/>
      <c r="Y145" s="87"/>
      <c r="Z145" s="88"/>
      <c r="AA145" s="111"/>
      <c r="AB145" s="87"/>
      <c r="AC145" s="87"/>
      <c r="AD145" s="88"/>
      <c r="AE145" s="111"/>
      <c r="AF145" s="132"/>
      <c r="AG145" s="87"/>
      <c r="AH145" s="133"/>
      <c r="AI145" s="69"/>
      <c r="AJ145" s="42" t="str">
        <f>IF(F145&gt;0,VLOOKUP(F145,Table2[],3,FALSE),"")</f>
        <v/>
      </c>
      <c r="AK145" s="28" t="str">
        <f t="shared" si="43"/>
        <v/>
      </c>
      <c r="AL145" s="43" t="str">
        <f t="shared" si="44"/>
        <v/>
      </c>
      <c r="AM145" s="44" t="str">
        <f t="shared" ref="AM145:AM206" si="49">IF(H145&gt;0,AK145*(1.03^H145),"")</f>
        <v/>
      </c>
      <c r="AN145" s="28"/>
      <c r="AX145" s="38"/>
      <c r="AZ145" s="39"/>
      <c r="BB145" s="40"/>
    </row>
    <row r="146" spans="1:54" ht="15" customHeight="1" x14ac:dyDescent="0.2">
      <c r="A146" s="74">
        <v>133</v>
      </c>
      <c r="B146" s="75">
        <v>192</v>
      </c>
      <c r="C146" s="76" t="s">
        <v>97</v>
      </c>
      <c r="D146" s="75" t="s">
        <v>164</v>
      </c>
      <c r="E146" s="77">
        <v>48</v>
      </c>
      <c r="F146" s="96">
        <v>1999</v>
      </c>
      <c r="G146" s="77">
        <f>IF(F146&gt;0,VLOOKUP(D146,Table1[],2,FALSE),"")</f>
        <v>100</v>
      </c>
      <c r="H146" s="78">
        <f t="shared" si="34"/>
        <v>76</v>
      </c>
      <c r="I146" s="104">
        <v>4</v>
      </c>
      <c r="J146" s="75">
        <v>4</v>
      </c>
      <c r="K146" s="105" t="s">
        <v>108</v>
      </c>
      <c r="L146" s="105" t="s">
        <v>109</v>
      </c>
      <c r="M146" s="106">
        <v>0</v>
      </c>
      <c r="N146" s="104">
        <v>5</v>
      </c>
      <c r="O146" s="75">
        <v>5</v>
      </c>
      <c r="P146" s="105" t="s">
        <v>108</v>
      </c>
      <c r="Q146" s="105" t="s">
        <v>109</v>
      </c>
      <c r="R146" s="121">
        <v>0</v>
      </c>
      <c r="S146" s="125">
        <f>'Manhole Quick Ratings'!H194</f>
        <v>1</v>
      </c>
      <c r="T146" s="77">
        <f>'Manhole Quick Ratings'!I194</f>
        <v>4</v>
      </c>
      <c r="U146" s="77">
        <f>'Manhole Quick Ratings'!J194</f>
        <v>0</v>
      </c>
      <c r="V146" s="78">
        <f>'Manhole Quick Ratings'!K194</f>
        <v>0</v>
      </c>
      <c r="W146" s="125">
        <f>'Manhole Quick Ratings'!M194</f>
        <v>1</v>
      </c>
      <c r="X146" s="77">
        <f>'Manhole Quick Ratings'!N194</f>
        <v>5</v>
      </c>
      <c r="Y146" s="77">
        <f>'Manhole Quick Ratings'!O194</f>
        <v>0</v>
      </c>
      <c r="Z146" s="78">
        <f>'Manhole Quick Ratings'!P194</f>
        <v>0</v>
      </c>
      <c r="AA146" s="125">
        <f>'Manhole Quick Ratings'!R194</f>
        <v>1</v>
      </c>
      <c r="AB146" s="77">
        <f>'Manhole Quick Ratings'!S194</f>
        <v>9</v>
      </c>
      <c r="AC146" s="77">
        <f>'Manhole Quick Ratings'!T194</f>
        <v>0</v>
      </c>
      <c r="AD146" s="78">
        <f>'Manhole Quick Ratings'!U194</f>
        <v>0</v>
      </c>
      <c r="AE146" s="125" t="str">
        <f t="shared" ref="AE146:AE183" si="50">_xlfn.CONCAT(AA146,AB146)</f>
        <v>19</v>
      </c>
      <c r="AF146" s="127">
        <f>IF(AE146&gt;0,AE146/10/$AP$11,1)</f>
        <v>1.5833333333333333</v>
      </c>
      <c r="AG146" s="77">
        <v>5</v>
      </c>
      <c r="AH146" s="128">
        <f t="shared" ref="AH146:AH178" si="51">AF146*AG146</f>
        <v>7.9166666666666661</v>
      </c>
      <c r="AI146" s="69"/>
      <c r="AJ146" s="33">
        <f>IF(F146&gt;0,VLOOKUP(F146,Table2[],3,FALSE),"")</f>
        <v>1717.1232348324859</v>
      </c>
      <c r="AK146" s="34">
        <f t="shared" si="43"/>
        <v>3102.9088464985639</v>
      </c>
      <c r="AL146" s="35">
        <f t="shared" si="44"/>
        <v>2358.2107233389088</v>
      </c>
      <c r="AM146" s="36">
        <f t="shared" si="49"/>
        <v>29335.810745159994</v>
      </c>
      <c r="AN146" s="28"/>
      <c r="AX146" s="38">
        <f t="shared" si="45"/>
        <v>1</v>
      </c>
      <c r="AZ146" s="39">
        <f t="shared" si="46"/>
        <v>1</v>
      </c>
      <c r="BA146" s="15" t="str">
        <f t="shared" si="47"/>
        <v/>
      </c>
      <c r="BB146" s="40" t="str">
        <f t="shared" si="48"/>
        <v/>
      </c>
    </row>
    <row r="147" spans="1:54" ht="15" customHeight="1" x14ac:dyDescent="0.2">
      <c r="A147" s="74">
        <v>134</v>
      </c>
      <c r="B147" s="75">
        <v>98</v>
      </c>
      <c r="C147" s="76" t="s">
        <v>223</v>
      </c>
      <c r="D147" s="75" t="s">
        <v>164</v>
      </c>
      <c r="E147" s="77">
        <v>48</v>
      </c>
      <c r="F147" s="77">
        <v>1970</v>
      </c>
      <c r="G147" s="77">
        <f>IF(F147&gt;0,VLOOKUP(D147,Table1[],2,FALSE),"")</f>
        <v>100</v>
      </c>
      <c r="H147" s="78">
        <f t="shared" si="34"/>
        <v>47</v>
      </c>
      <c r="I147" s="104">
        <v>4</v>
      </c>
      <c r="J147" s="75">
        <v>4</v>
      </c>
      <c r="K147" s="105" t="s">
        <v>108</v>
      </c>
      <c r="L147" s="105" t="s">
        <v>109</v>
      </c>
      <c r="M147" s="106">
        <v>0</v>
      </c>
      <c r="N147" s="104">
        <v>7</v>
      </c>
      <c r="O147" s="75">
        <v>7</v>
      </c>
      <c r="P147" s="105" t="s">
        <v>108</v>
      </c>
      <c r="Q147" s="105" t="s">
        <v>109</v>
      </c>
      <c r="R147" s="121">
        <v>0</v>
      </c>
      <c r="S147" s="125">
        <f>'Manhole Quick Ratings'!H100</f>
        <v>1</v>
      </c>
      <c r="T147" s="77">
        <f>'Manhole Quick Ratings'!I100</f>
        <v>4</v>
      </c>
      <c r="U147" s="77">
        <f>'Manhole Quick Ratings'!J100</f>
        <v>0</v>
      </c>
      <c r="V147" s="78">
        <f>'Manhole Quick Ratings'!K100</f>
        <v>0</v>
      </c>
      <c r="W147" s="125">
        <f>'Manhole Quick Ratings'!M100</f>
        <v>1</v>
      </c>
      <c r="X147" s="77">
        <f>'Manhole Quick Ratings'!N100</f>
        <v>7</v>
      </c>
      <c r="Y147" s="77">
        <f>'Manhole Quick Ratings'!O100</f>
        <v>0</v>
      </c>
      <c r="Z147" s="78">
        <f>'Manhole Quick Ratings'!P100</f>
        <v>0</v>
      </c>
      <c r="AA147" s="125">
        <f>'Manhole Quick Ratings'!R100</f>
        <v>1</v>
      </c>
      <c r="AB147" s="77" t="str">
        <f>'Manhole Quick Ratings'!S100</f>
        <v>A</v>
      </c>
      <c r="AC147" s="77">
        <f>'Manhole Quick Ratings'!T100</f>
        <v>0</v>
      </c>
      <c r="AD147" s="78">
        <f>'Manhole Quick Ratings'!U100</f>
        <v>0</v>
      </c>
      <c r="AE147" s="125" t="str">
        <f t="shared" si="50"/>
        <v>1A</v>
      </c>
      <c r="AF147" s="127">
        <f>(10/10/$AP$11)+1</f>
        <v>1.8333333333333335</v>
      </c>
      <c r="AG147" s="77">
        <v>4</v>
      </c>
      <c r="AH147" s="128">
        <f t="shared" si="51"/>
        <v>7.3333333333333339</v>
      </c>
      <c r="AI147" s="69"/>
      <c r="AJ147" s="33">
        <f>IF(F147&gt;0,VLOOKUP(F147,Table2[],3,FALSE),"")</f>
        <v>400</v>
      </c>
      <c r="AK147" s="34">
        <f t="shared" si="43"/>
        <v>3102.9088464985639</v>
      </c>
      <c r="AL147" s="35">
        <f t="shared" si="44"/>
        <v>1458.3671578543249</v>
      </c>
      <c r="AM147" s="36">
        <f t="shared" si="49"/>
        <v>12448.544574870502</v>
      </c>
      <c r="AN147" s="28"/>
      <c r="AX147" s="38">
        <f t="shared" si="45"/>
        <v>1</v>
      </c>
      <c r="AZ147" s="39">
        <f t="shared" si="46"/>
        <v>1</v>
      </c>
      <c r="BA147" s="15" t="str">
        <f t="shared" si="47"/>
        <v/>
      </c>
      <c r="BB147" s="40" t="str">
        <f t="shared" si="48"/>
        <v/>
      </c>
    </row>
    <row r="148" spans="1:54" ht="15" customHeight="1" x14ac:dyDescent="0.2">
      <c r="A148" s="74">
        <v>135</v>
      </c>
      <c r="B148" s="75">
        <v>55</v>
      </c>
      <c r="C148" s="76" t="s">
        <v>229</v>
      </c>
      <c r="D148" s="75" t="s">
        <v>164</v>
      </c>
      <c r="E148" s="77">
        <v>48</v>
      </c>
      <c r="F148" s="77">
        <v>1999</v>
      </c>
      <c r="G148" s="77">
        <f>IF(F148&gt;0,VLOOKUP(D148,Table1[],2,FALSE),"")</f>
        <v>100</v>
      </c>
      <c r="H148" s="78">
        <f t="shared" si="34"/>
        <v>76</v>
      </c>
      <c r="I148" s="104">
        <v>4</v>
      </c>
      <c r="J148" s="75">
        <v>4</v>
      </c>
      <c r="K148" s="105" t="s">
        <v>108</v>
      </c>
      <c r="L148" s="105" t="s">
        <v>109</v>
      </c>
      <c r="M148" s="106">
        <v>0</v>
      </c>
      <c r="N148" s="104">
        <v>5</v>
      </c>
      <c r="O148" s="75">
        <v>5</v>
      </c>
      <c r="P148" s="105" t="s">
        <v>108</v>
      </c>
      <c r="Q148" s="105" t="s">
        <v>109</v>
      </c>
      <c r="R148" s="121">
        <v>0</v>
      </c>
      <c r="S148" s="125">
        <f>'Manhole Quick Ratings'!H57</f>
        <v>1</v>
      </c>
      <c r="T148" s="77">
        <f>'Manhole Quick Ratings'!I57</f>
        <v>4</v>
      </c>
      <c r="U148" s="77">
        <f>'Manhole Quick Ratings'!J57</f>
        <v>0</v>
      </c>
      <c r="V148" s="78">
        <f>'Manhole Quick Ratings'!K57</f>
        <v>0</v>
      </c>
      <c r="W148" s="125">
        <f>'Manhole Quick Ratings'!M57</f>
        <v>1</v>
      </c>
      <c r="X148" s="77">
        <f>'Manhole Quick Ratings'!N57</f>
        <v>5</v>
      </c>
      <c r="Y148" s="77">
        <f>'Manhole Quick Ratings'!O57</f>
        <v>0</v>
      </c>
      <c r="Z148" s="78">
        <f>'Manhole Quick Ratings'!P57</f>
        <v>0</v>
      </c>
      <c r="AA148" s="125">
        <f>'Manhole Quick Ratings'!R57</f>
        <v>1</v>
      </c>
      <c r="AB148" s="77">
        <f>'Manhole Quick Ratings'!S57</f>
        <v>9</v>
      </c>
      <c r="AC148" s="77">
        <f>'Manhole Quick Ratings'!T57</f>
        <v>0</v>
      </c>
      <c r="AD148" s="78">
        <f>'Manhole Quick Ratings'!U57</f>
        <v>0</v>
      </c>
      <c r="AE148" s="125" t="str">
        <f t="shared" si="50"/>
        <v>19</v>
      </c>
      <c r="AF148" s="127">
        <f>IF(AE148&gt;0,AE148/10/$AP$11,1)</f>
        <v>1.5833333333333333</v>
      </c>
      <c r="AG148" s="77">
        <v>1</v>
      </c>
      <c r="AH148" s="128">
        <f t="shared" si="51"/>
        <v>1.5833333333333333</v>
      </c>
      <c r="AI148" s="69"/>
      <c r="AJ148" s="33">
        <f>IF(F148&gt;0,VLOOKUP(F148,Table2[],3,FALSE),"")</f>
        <v>1717.1232348324859</v>
      </c>
      <c r="AK148" s="34">
        <f t="shared" si="43"/>
        <v>3102.9088464985639</v>
      </c>
      <c r="AL148" s="35">
        <f t="shared" si="44"/>
        <v>2358.2107233389088</v>
      </c>
      <c r="AM148" s="36">
        <f t="shared" si="49"/>
        <v>29335.810745159994</v>
      </c>
      <c r="AN148" s="28"/>
      <c r="AX148" s="38">
        <f t="shared" si="45"/>
        <v>1</v>
      </c>
      <c r="AZ148" s="39">
        <f t="shared" si="46"/>
        <v>1</v>
      </c>
      <c r="BA148" s="15" t="str">
        <f t="shared" si="47"/>
        <v/>
      </c>
      <c r="BB148" s="40" t="str">
        <f t="shared" si="48"/>
        <v/>
      </c>
    </row>
    <row r="149" spans="1:54" ht="15" customHeight="1" x14ac:dyDescent="0.2">
      <c r="A149" s="84">
        <v>136</v>
      </c>
      <c r="B149" s="85"/>
      <c r="C149" s="86" t="s">
        <v>183</v>
      </c>
      <c r="D149" s="85"/>
      <c r="E149" s="87"/>
      <c r="F149" s="87"/>
      <c r="G149" s="87"/>
      <c r="H149" s="88"/>
      <c r="I149" s="112"/>
      <c r="J149" s="85"/>
      <c r="K149" s="113"/>
      <c r="L149" s="113"/>
      <c r="M149" s="114"/>
      <c r="N149" s="112"/>
      <c r="O149" s="85"/>
      <c r="P149" s="113"/>
      <c r="Q149" s="113"/>
      <c r="R149" s="122"/>
      <c r="S149" s="111"/>
      <c r="T149" s="87"/>
      <c r="U149" s="87"/>
      <c r="V149" s="88"/>
      <c r="W149" s="111"/>
      <c r="X149" s="87"/>
      <c r="Y149" s="87"/>
      <c r="Z149" s="88"/>
      <c r="AA149" s="111"/>
      <c r="AB149" s="87"/>
      <c r="AC149" s="87"/>
      <c r="AD149" s="88"/>
      <c r="AE149" s="111"/>
      <c r="AF149" s="132"/>
      <c r="AG149" s="87"/>
      <c r="AH149" s="133"/>
      <c r="AI149" s="69"/>
      <c r="AJ149" s="42"/>
      <c r="AK149" s="28"/>
      <c r="AL149" s="43"/>
      <c r="AM149" s="44" t="str">
        <f t="shared" si="49"/>
        <v/>
      </c>
      <c r="AN149" s="28"/>
      <c r="AX149" s="38"/>
      <c r="AZ149" s="39"/>
      <c r="BB149" s="40"/>
    </row>
    <row r="150" spans="1:54" ht="15" customHeight="1" x14ac:dyDescent="0.2">
      <c r="A150" s="74">
        <v>137</v>
      </c>
      <c r="B150" s="75">
        <v>50</v>
      </c>
      <c r="C150" s="76" t="s">
        <v>230</v>
      </c>
      <c r="D150" s="75" t="s">
        <v>164</v>
      </c>
      <c r="E150" s="77">
        <v>48</v>
      </c>
      <c r="F150" s="77">
        <v>1999</v>
      </c>
      <c r="G150" s="77">
        <f>IF(F150&gt;0,VLOOKUP(D150,Table1[],2,FALSE),"")</f>
        <v>100</v>
      </c>
      <c r="H150" s="78">
        <f t="shared" si="34"/>
        <v>76</v>
      </c>
      <c r="I150" s="104">
        <v>4</v>
      </c>
      <c r="J150" s="75">
        <v>4</v>
      </c>
      <c r="K150" s="105" t="s">
        <v>108</v>
      </c>
      <c r="L150" s="105" t="s">
        <v>109</v>
      </c>
      <c r="M150" s="106">
        <v>0</v>
      </c>
      <c r="N150" s="104">
        <v>4</v>
      </c>
      <c r="O150" s="75">
        <v>4</v>
      </c>
      <c r="P150" s="105" t="s">
        <v>108</v>
      </c>
      <c r="Q150" s="105" t="s">
        <v>109</v>
      </c>
      <c r="R150" s="121">
        <v>0</v>
      </c>
      <c r="S150" s="125">
        <f>'Manhole Quick Ratings'!H52</f>
        <v>1</v>
      </c>
      <c r="T150" s="77">
        <f>'Manhole Quick Ratings'!I52</f>
        <v>4</v>
      </c>
      <c r="U150" s="77">
        <f>'Manhole Quick Ratings'!J52</f>
        <v>0</v>
      </c>
      <c r="V150" s="78">
        <f>'Manhole Quick Ratings'!K52</f>
        <v>0</v>
      </c>
      <c r="W150" s="125">
        <f>'Manhole Quick Ratings'!M52</f>
        <v>1</v>
      </c>
      <c r="X150" s="77">
        <f>'Manhole Quick Ratings'!N52</f>
        <v>4</v>
      </c>
      <c r="Y150" s="77">
        <f>'Manhole Quick Ratings'!O52</f>
        <v>0</v>
      </c>
      <c r="Z150" s="78">
        <f>'Manhole Quick Ratings'!P52</f>
        <v>0</v>
      </c>
      <c r="AA150" s="125">
        <f>'Manhole Quick Ratings'!R52</f>
        <v>1</v>
      </c>
      <c r="AB150" s="77">
        <f>'Manhole Quick Ratings'!S52</f>
        <v>8</v>
      </c>
      <c r="AC150" s="77">
        <f>'Manhole Quick Ratings'!T52</f>
        <v>0</v>
      </c>
      <c r="AD150" s="78">
        <f>'Manhole Quick Ratings'!U52</f>
        <v>0</v>
      </c>
      <c r="AE150" s="125" t="str">
        <f t="shared" si="50"/>
        <v>18</v>
      </c>
      <c r="AF150" s="127">
        <f>IF(AE150&gt;0,AE150/10/$AP$11,1)</f>
        <v>1.5</v>
      </c>
      <c r="AG150" s="77">
        <v>1</v>
      </c>
      <c r="AH150" s="128">
        <f t="shared" si="51"/>
        <v>1.5</v>
      </c>
      <c r="AI150" s="69"/>
      <c r="AJ150" s="33">
        <f>IF(F150&gt;0,VLOOKUP(F150,Table2[],3,FALSE),"")</f>
        <v>1717.1232348324859</v>
      </c>
      <c r="AK150" s="34">
        <f t="shared" ref="AK150:AK195" si="52">IF(F150&gt;0,$AV$68,"")</f>
        <v>3102.9088464985639</v>
      </c>
      <c r="AL150" s="35">
        <f t="shared" ref="AL150:AL195" si="53">IF(F150&gt;0,(H150/G150)*AK150,"")</f>
        <v>2358.2107233389088</v>
      </c>
      <c r="AM150" s="36">
        <f t="shared" si="49"/>
        <v>29335.810745159994</v>
      </c>
      <c r="AN150" s="28"/>
      <c r="AX150" s="38">
        <f t="shared" si="45"/>
        <v>1</v>
      </c>
      <c r="AZ150" s="39">
        <f t="shared" si="46"/>
        <v>1</v>
      </c>
      <c r="BA150" s="15" t="str">
        <f t="shared" si="47"/>
        <v/>
      </c>
      <c r="BB150" s="40" t="str">
        <f t="shared" si="48"/>
        <v/>
      </c>
    </row>
    <row r="151" spans="1:54" ht="15" customHeight="1" x14ac:dyDescent="0.2">
      <c r="A151" s="74">
        <v>138</v>
      </c>
      <c r="B151" s="75">
        <v>58</v>
      </c>
      <c r="C151" s="76" t="s">
        <v>231</v>
      </c>
      <c r="D151" s="75" t="s">
        <v>164</v>
      </c>
      <c r="E151" s="77">
        <v>48</v>
      </c>
      <c r="F151" s="77">
        <v>1999</v>
      </c>
      <c r="G151" s="77">
        <f>IF(F151&gt;0,VLOOKUP(D151,Table1[],2,FALSE),"")</f>
        <v>100</v>
      </c>
      <c r="H151" s="78">
        <f t="shared" si="34"/>
        <v>76</v>
      </c>
      <c r="I151" s="104">
        <v>4</v>
      </c>
      <c r="J151" s="75">
        <v>4</v>
      </c>
      <c r="K151" s="105" t="s">
        <v>108</v>
      </c>
      <c r="L151" s="105" t="s">
        <v>109</v>
      </c>
      <c r="M151" s="106">
        <v>0</v>
      </c>
      <c r="N151" s="104">
        <v>5</v>
      </c>
      <c r="O151" s="75">
        <v>5</v>
      </c>
      <c r="P151" s="105" t="s">
        <v>108</v>
      </c>
      <c r="Q151" s="105" t="s">
        <v>109</v>
      </c>
      <c r="R151" s="121">
        <v>0</v>
      </c>
      <c r="S151" s="125">
        <f>'Manhole Quick Ratings'!H60</f>
        <v>1</v>
      </c>
      <c r="T151" s="77">
        <f>'Manhole Quick Ratings'!I60</f>
        <v>4</v>
      </c>
      <c r="U151" s="77">
        <f>'Manhole Quick Ratings'!J60</f>
        <v>0</v>
      </c>
      <c r="V151" s="78">
        <f>'Manhole Quick Ratings'!K60</f>
        <v>0</v>
      </c>
      <c r="W151" s="125">
        <f>'Manhole Quick Ratings'!M60</f>
        <v>1</v>
      </c>
      <c r="X151" s="77">
        <f>'Manhole Quick Ratings'!N60</f>
        <v>5</v>
      </c>
      <c r="Y151" s="77">
        <f>'Manhole Quick Ratings'!O60</f>
        <v>0</v>
      </c>
      <c r="Z151" s="78">
        <f>'Manhole Quick Ratings'!P60</f>
        <v>0</v>
      </c>
      <c r="AA151" s="125">
        <f>'Manhole Quick Ratings'!R60</f>
        <v>1</v>
      </c>
      <c r="AB151" s="77">
        <f>'Manhole Quick Ratings'!S60</f>
        <v>9</v>
      </c>
      <c r="AC151" s="77">
        <f>'Manhole Quick Ratings'!T60</f>
        <v>0</v>
      </c>
      <c r="AD151" s="78">
        <f>'Manhole Quick Ratings'!U60</f>
        <v>0</v>
      </c>
      <c r="AE151" s="125" t="str">
        <f t="shared" si="50"/>
        <v>19</v>
      </c>
      <c r="AF151" s="127">
        <f>IF(AE151&gt;0,AE151/10/$AP$11,1)</f>
        <v>1.5833333333333333</v>
      </c>
      <c r="AG151" s="77">
        <v>1</v>
      </c>
      <c r="AH151" s="128">
        <f t="shared" si="51"/>
        <v>1.5833333333333333</v>
      </c>
      <c r="AI151" s="69"/>
      <c r="AJ151" s="33">
        <f>IF(F151&gt;0,VLOOKUP(F151,Table2[],3,FALSE),"")</f>
        <v>1717.1232348324859</v>
      </c>
      <c r="AK151" s="34">
        <f t="shared" si="52"/>
        <v>3102.9088464985639</v>
      </c>
      <c r="AL151" s="35">
        <f t="shared" si="53"/>
        <v>2358.2107233389088</v>
      </c>
      <c r="AM151" s="36">
        <f t="shared" si="49"/>
        <v>29335.810745159994</v>
      </c>
      <c r="AN151" s="28"/>
      <c r="AX151" s="38">
        <f t="shared" si="45"/>
        <v>1</v>
      </c>
      <c r="AZ151" s="39">
        <f t="shared" si="46"/>
        <v>1</v>
      </c>
      <c r="BA151" s="15" t="str">
        <f t="shared" si="47"/>
        <v/>
      </c>
      <c r="BB151" s="40" t="str">
        <f t="shared" si="48"/>
        <v/>
      </c>
    </row>
    <row r="152" spans="1:54" ht="15" customHeight="1" x14ac:dyDescent="0.2">
      <c r="A152" s="74">
        <v>139</v>
      </c>
      <c r="B152" s="75">
        <v>57</v>
      </c>
      <c r="C152" s="76" t="s">
        <v>231</v>
      </c>
      <c r="D152" s="75" t="s">
        <v>164</v>
      </c>
      <c r="E152" s="77">
        <v>48</v>
      </c>
      <c r="F152" s="77">
        <v>1999</v>
      </c>
      <c r="G152" s="77">
        <f>IF(F152&gt;0,VLOOKUP(D152,Table1[],2,FALSE),"")</f>
        <v>100</v>
      </c>
      <c r="H152" s="78">
        <f t="shared" si="34"/>
        <v>76</v>
      </c>
      <c r="I152" s="104">
        <v>4</v>
      </c>
      <c r="J152" s="75">
        <v>4</v>
      </c>
      <c r="K152" s="105" t="s">
        <v>108</v>
      </c>
      <c r="L152" s="105" t="s">
        <v>109</v>
      </c>
      <c r="M152" s="106">
        <v>0</v>
      </c>
      <c r="N152" s="104">
        <v>5</v>
      </c>
      <c r="O152" s="75">
        <v>5</v>
      </c>
      <c r="P152" s="105" t="s">
        <v>108</v>
      </c>
      <c r="Q152" s="105" t="s">
        <v>109</v>
      </c>
      <c r="R152" s="121">
        <v>0</v>
      </c>
      <c r="S152" s="125">
        <f>'Manhole Quick Ratings'!H59</f>
        <v>1</v>
      </c>
      <c r="T152" s="77">
        <f>'Manhole Quick Ratings'!I59</f>
        <v>4</v>
      </c>
      <c r="U152" s="77">
        <f>'Manhole Quick Ratings'!J59</f>
        <v>0</v>
      </c>
      <c r="V152" s="78">
        <f>'Manhole Quick Ratings'!K59</f>
        <v>0</v>
      </c>
      <c r="W152" s="125">
        <f>'Manhole Quick Ratings'!M59</f>
        <v>1</v>
      </c>
      <c r="X152" s="77">
        <f>'Manhole Quick Ratings'!N59</f>
        <v>5</v>
      </c>
      <c r="Y152" s="77">
        <f>'Manhole Quick Ratings'!O59</f>
        <v>0</v>
      </c>
      <c r="Z152" s="78">
        <f>'Manhole Quick Ratings'!P59</f>
        <v>0</v>
      </c>
      <c r="AA152" s="125">
        <f>'Manhole Quick Ratings'!R59</f>
        <v>1</v>
      </c>
      <c r="AB152" s="77">
        <f>'Manhole Quick Ratings'!S59</f>
        <v>9</v>
      </c>
      <c r="AC152" s="77">
        <f>'Manhole Quick Ratings'!T59</f>
        <v>0</v>
      </c>
      <c r="AD152" s="78">
        <f>'Manhole Quick Ratings'!U59</f>
        <v>0</v>
      </c>
      <c r="AE152" s="125" t="str">
        <f t="shared" si="50"/>
        <v>19</v>
      </c>
      <c r="AF152" s="127">
        <f>IF(AE152&gt;0,AE152/10/$AP$11,1)</f>
        <v>1.5833333333333333</v>
      </c>
      <c r="AG152" s="77">
        <v>1</v>
      </c>
      <c r="AH152" s="128">
        <f t="shared" si="51"/>
        <v>1.5833333333333333</v>
      </c>
      <c r="AI152" s="69"/>
      <c r="AJ152" s="33">
        <f>IF(F152&gt;0,VLOOKUP(F152,Table2[],3,FALSE),"")</f>
        <v>1717.1232348324859</v>
      </c>
      <c r="AK152" s="34">
        <f t="shared" si="52"/>
        <v>3102.9088464985639</v>
      </c>
      <c r="AL152" s="35">
        <f t="shared" si="53"/>
        <v>2358.2107233389088</v>
      </c>
      <c r="AM152" s="36">
        <f t="shared" si="49"/>
        <v>29335.810745159994</v>
      </c>
      <c r="AN152" s="28"/>
      <c r="AX152" s="38">
        <f t="shared" si="45"/>
        <v>1</v>
      </c>
      <c r="AZ152" s="39">
        <f t="shared" si="46"/>
        <v>1</v>
      </c>
      <c r="BA152" s="15" t="str">
        <f t="shared" si="47"/>
        <v/>
      </c>
      <c r="BB152" s="40" t="str">
        <f t="shared" si="48"/>
        <v/>
      </c>
    </row>
    <row r="153" spans="1:54" ht="15" customHeight="1" x14ac:dyDescent="0.2">
      <c r="A153" s="74">
        <v>140</v>
      </c>
      <c r="B153" s="75">
        <v>56</v>
      </c>
      <c r="C153" s="76" t="s">
        <v>231</v>
      </c>
      <c r="D153" s="75" t="s">
        <v>164</v>
      </c>
      <c r="E153" s="77">
        <v>48</v>
      </c>
      <c r="F153" s="77">
        <v>1999</v>
      </c>
      <c r="G153" s="77">
        <f>IF(F153&gt;0,VLOOKUP(D153,Table1[],2,FALSE),"")</f>
        <v>100</v>
      </c>
      <c r="H153" s="78">
        <f t="shared" si="34"/>
        <v>76</v>
      </c>
      <c r="I153" s="104">
        <v>4</v>
      </c>
      <c r="J153" s="75">
        <v>4</v>
      </c>
      <c r="K153" s="105" t="s">
        <v>108</v>
      </c>
      <c r="L153" s="105" t="s">
        <v>109</v>
      </c>
      <c r="M153" s="106">
        <v>0</v>
      </c>
      <c r="N153" s="104">
        <v>4</v>
      </c>
      <c r="O153" s="75">
        <v>4</v>
      </c>
      <c r="P153" s="105" t="s">
        <v>108</v>
      </c>
      <c r="Q153" s="105" t="s">
        <v>109</v>
      </c>
      <c r="R153" s="121">
        <v>0</v>
      </c>
      <c r="S153" s="125">
        <f>'Manhole Quick Ratings'!H58</f>
        <v>1</v>
      </c>
      <c r="T153" s="77">
        <f>'Manhole Quick Ratings'!I58</f>
        <v>4</v>
      </c>
      <c r="U153" s="77">
        <f>'Manhole Quick Ratings'!J58</f>
        <v>0</v>
      </c>
      <c r="V153" s="78">
        <f>'Manhole Quick Ratings'!K58</f>
        <v>0</v>
      </c>
      <c r="W153" s="125">
        <f>'Manhole Quick Ratings'!M58</f>
        <v>1</v>
      </c>
      <c r="X153" s="77">
        <f>'Manhole Quick Ratings'!N58</f>
        <v>4</v>
      </c>
      <c r="Y153" s="77">
        <f>'Manhole Quick Ratings'!O58</f>
        <v>0</v>
      </c>
      <c r="Z153" s="78">
        <f>'Manhole Quick Ratings'!P58</f>
        <v>0</v>
      </c>
      <c r="AA153" s="125">
        <f>'Manhole Quick Ratings'!R58</f>
        <v>1</v>
      </c>
      <c r="AB153" s="77">
        <f>'Manhole Quick Ratings'!S58</f>
        <v>8</v>
      </c>
      <c r="AC153" s="77">
        <f>'Manhole Quick Ratings'!T58</f>
        <v>0</v>
      </c>
      <c r="AD153" s="78">
        <f>'Manhole Quick Ratings'!U58</f>
        <v>0</v>
      </c>
      <c r="AE153" s="125" t="str">
        <f t="shared" si="50"/>
        <v>18</v>
      </c>
      <c r="AF153" s="127">
        <f>IF(AE153&gt;0,AE153/10/$AP$11,1)</f>
        <v>1.5</v>
      </c>
      <c r="AG153" s="77">
        <v>1</v>
      </c>
      <c r="AH153" s="128">
        <f t="shared" si="51"/>
        <v>1.5</v>
      </c>
      <c r="AI153" s="69"/>
      <c r="AJ153" s="33">
        <f>IF(F153&gt;0,VLOOKUP(F153,Table2[],3,FALSE),"")</f>
        <v>1717.1232348324859</v>
      </c>
      <c r="AK153" s="34">
        <f t="shared" si="52"/>
        <v>3102.9088464985639</v>
      </c>
      <c r="AL153" s="35">
        <f t="shared" si="53"/>
        <v>2358.2107233389088</v>
      </c>
      <c r="AM153" s="36">
        <f t="shared" si="49"/>
        <v>29335.810745159994</v>
      </c>
      <c r="AN153" s="28"/>
      <c r="AX153" s="38">
        <f t="shared" si="45"/>
        <v>1</v>
      </c>
      <c r="AZ153" s="39">
        <f t="shared" si="46"/>
        <v>1</v>
      </c>
      <c r="BA153" s="15" t="str">
        <f t="shared" si="47"/>
        <v/>
      </c>
      <c r="BB153" s="40" t="str">
        <f t="shared" si="48"/>
        <v/>
      </c>
    </row>
    <row r="154" spans="1:54" ht="15" customHeight="1" x14ac:dyDescent="0.2">
      <c r="A154" s="74">
        <v>141</v>
      </c>
      <c r="B154" s="75">
        <v>52</v>
      </c>
      <c r="C154" s="76" t="s">
        <v>230</v>
      </c>
      <c r="D154" s="75" t="s">
        <v>164</v>
      </c>
      <c r="E154" s="77">
        <v>48</v>
      </c>
      <c r="F154" s="77">
        <v>1999</v>
      </c>
      <c r="G154" s="77">
        <f>IF(F154&gt;0,VLOOKUP(D154,Table1[],2,FALSE),"")</f>
        <v>100</v>
      </c>
      <c r="H154" s="78">
        <f t="shared" si="34"/>
        <v>76</v>
      </c>
      <c r="I154" s="104">
        <v>4</v>
      </c>
      <c r="J154" s="75">
        <v>4</v>
      </c>
      <c r="K154" s="105" t="s">
        <v>108</v>
      </c>
      <c r="L154" s="105" t="s">
        <v>109</v>
      </c>
      <c r="M154" s="106">
        <v>0</v>
      </c>
      <c r="N154" s="104">
        <v>6</v>
      </c>
      <c r="O154" s="75">
        <v>6</v>
      </c>
      <c r="P154" s="105" t="s">
        <v>108</v>
      </c>
      <c r="Q154" s="105" t="s">
        <v>109</v>
      </c>
      <c r="R154" s="121">
        <v>0</v>
      </c>
      <c r="S154" s="125">
        <f>'Manhole Quick Ratings'!H54</f>
        <v>1</v>
      </c>
      <c r="T154" s="77">
        <f>'Manhole Quick Ratings'!I54</f>
        <v>4</v>
      </c>
      <c r="U154" s="77">
        <f>'Manhole Quick Ratings'!J54</f>
        <v>0</v>
      </c>
      <c r="V154" s="78">
        <f>'Manhole Quick Ratings'!K54</f>
        <v>0</v>
      </c>
      <c r="W154" s="125">
        <f>'Manhole Quick Ratings'!M54</f>
        <v>1</v>
      </c>
      <c r="X154" s="77">
        <f>'Manhole Quick Ratings'!N54</f>
        <v>6</v>
      </c>
      <c r="Y154" s="77">
        <f>'Manhole Quick Ratings'!O54</f>
        <v>0</v>
      </c>
      <c r="Z154" s="78">
        <f>'Manhole Quick Ratings'!P54</f>
        <v>0</v>
      </c>
      <c r="AA154" s="125">
        <f>'Manhole Quick Ratings'!R54</f>
        <v>1</v>
      </c>
      <c r="AB154" s="77" t="str">
        <f>'Manhole Quick Ratings'!S54</f>
        <v>A</v>
      </c>
      <c r="AC154" s="77">
        <f>'Manhole Quick Ratings'!T54</f>
        <v>0</v>
      </c>
      <c r="AD154" s="78">
        <f>'Manhole Quick Ratings'!U54</f>
        <v>0</v>
      </c>
      <c r="AE154" s="125" t="str">
        <f t="shared" si="50"/>
        <v>1A</v>
      </c>
      <c r="AF154" s="127">
        <f>(10/10/$AP$11)+1</f>
        <v>1.8333333333333335</v>
      </c>
      <c r="AG154" s="77">
        <v>1</v>
      </c>
      <c r="AH154" s="128">
        <f t="shared" si="51"/>
        <v>1.8333333333333335</v>
      </c>
      <c r="AI154" s="69"/>
      <c r="AJ154" s="33">
        <f>IF(F154&gt;0,VLOOKUP(F154,Table2[],3,FALSE),"")</f>
        <v>1717.1232348324859</v>
      </c>
      <c r="AK154" s="34">
        <f t="shared" si="52"/>
        <v>3102.9088464985639</v>
      </c>
      <c r="AL154" s="35">
        <f t="shared" si="53"/>
        <v>2358.2107233389088</v>
      </c>
      <c r="AM154" s="36">
        <f t="shared" si="49"/>
        <v>29335.810745159994</v>
      </c>
      <c r="AN154" s="28"/>
      <c r="AX154" s="38">
        <f t="shared" si="45"/>
        <v>1</v>
      </c>
      <c r="AZ154" s="39">
        <f t="shared" si="46"/>
        <v>1</v>
      </c>
      <c r="BA154" s="15" t="str">
        <f t="shared" si="47"/>
        <v/>
      </c>
      <c r="BB154" s="40" t="str">
        <f t="shared" si="48"/>
        <v/>
      </c>
    </row>
    <row r="155" spans="1:54" ht="15" customHeight="1" x14ac:dyDescent="0.2">
      <c r="A155" s="74">
        <v>142</v>
      </c>
      <c r="B155" s="75">
        <v>53</v>
      </c>
      <c r="C155" s="76" t="s">
        <v>229</v>
      </c>
      <c r="D155" s="75" t="s">
        <v>164</v>
      </c>
      <c r="E155" s="77">
        <v>48</v>
      </c>
      <c r="F155" s="77">
        <v>1999</v>
      </c>
      <c r="G155" s="77">
        <f>IF(F155&gt;0,VLOOKUP(D155,Table1[],2,FALSE),"")</f>
        <v>100</v>
      </c>
      <c r="H155" s="78">
        <f t="shared" si="34"/>
        <v>76</v>
      </c>
      <c r="I155" s="104">
        <v>4</v>
      </c>
      <c r="J155" s="75">
        <v>4</v>
      </c>
      <c r="K155" s="105" t="s">
        <v>108</v>
      </c>
      <c r="L155" s="105" t="s">
        <v>109</v>
      </c>
      <c r="M155" s="106">
        <v>0</v>
      </c>
      <c r="N155" s="104">
        <v>6</v>
      </c>
      <c r="O155" s="75">
        <v>6</v>
      </c>
      <c r="P155" s="105" t="s">
        <v>108</v>
      </c>
      <c r="Q155" s="105" t="s">
        <v>109</v>
      </c>
      <c r="R155" s="121">
        <v>0</v>
      </c>
      <c r="S155" s="125">
        <f>'Manhole Quick Ratings'!H55</f>
        <v>1</v>
      </c>
      <c r="T155" s="77">
        <f>'Manhole Quick Ratings'!I55</f>
        <v>4</v>
      </c>
      <c r="U155" s="77">
        <f>'Manhole Quick Ratings'!J55</f>
        <v>0</v>
      </c>
      <c r="V155" s="78">
        <f>'Manhole Quick Ratings'!K55</f>
        <v>0</v>
      </c>
      <c r="W155" s="125">
        <f>'Manhole Quick Ratings'!M55</f>
        <v>1</v>
      </c>
      <c r="X155" s="77">
        <f>'Manhole Quick Ratings'!N55</f>
        <v>6</v>
      </c>
      <c r="Y155" s="77">
        <f>'Manhole Quick Ratings'!O55</f>
        <v>0</v>
      </c>
      <c r="Z155" s="78">
        <f>'Manhole Quick Ratings'!P55</f>
        <v>0</v>
      </c>
      <c r="AA155" s="125">
        <f>'Manhole Quick Ratings'!R55</f>
        <v>1</v>
      </c>
      <c r="AB155" s="77" t="str">
        <f>'Manhole Quick Ratings'!S55</f>
        <v>A</v>
      </c>
      <c r="AC155" s="77">
        <f>'Manhole Quick Ratings'!T55</f>
        <v>0</v>
      </c>
      <c r="AD155" s="78">
        <f>'Manhole Quick Ratings'!U55</f>
        <v>0</v>
      </c>
      <c r="AE155" s="125" t="str">
        <f t="shared" si="50"/>
        <v>1A</v>
      </c>
      <c r="AF155" s="127">
        <f>(10/10/$AP$11)+1</f>
        <v>1.8333333333333335</v>
      </c>
      <c r="AG155" s="77">
        <v>1</v>
      </c>
      <c r="AH155" s="128">
        <f t="shared" si="51"/>
        <v>1.8333333333333335</v>
      </c>
      <c r="AI155" s="69"/>
      <c r="AJ155" s="33">
        <f>IF(F155&gt;0,VLOOKUP(F155,Table2[],3,FALSE),"")</f>
        <v>1717.1232348324859</v>
      </c>
      <c r="AK155" s="34">
        <f t="shared" si="52"/>
        <v>3102.9088464985639</v>
      </c>
      <c r="AL155" s="35">
        <f t="shared" si="53"/>
        <v>2358.2107233389088</v>
      </c>
      <c r="AM155" s="36">
        <f t="shared" si="49"/>
        <v>29335.810745159994</v>
      </c>
      <c r="AN155" s="28"/>
      <c r="AX155" s="38">
        <f t="shared" si="45"/>
        <v>1</v>
      </c>
      <c r="AZ155" s="39">
        <f t="shared" si="46"/>
        <v>1</v>
      </c>
      <c r="BA155" s="15" t="str">
        <f t="shared" si="47"/>
        <v/>
      </c>
      <c r="BB155" s="40" t="str">
        <f t="shared" si="48"/>
        <v/>
      </c>
    </row>
    <row r="156" spans="1:54" ht="15" customHeight="1" x14ac:dyDescent="0.2">
      <c r="A156" s="74">
        <v>143</v>
      </c>
      <c r="B156" s="75">
        <v>60</v>
      </c>
      <c r="C156" s="76" t="s">
        <v>230</v>
      </c>
      <c r="D156" s="75" t="s">
        <v>164</v>
      </c>
      <c r="E156" s="77">
        <v>48</v>
      </c>
      <c r="F156" s="77">
        <v>1995</v>
      </c>
      <c r="G156" s="77">
        <f>IF(F156&gt;0,VLOOKUP(D156,Table1[],2,FALSE),"")</f>
        <v>100</v>
      </c>
      <c r="H156" s="78">
        <f t="shared" si="34"/>
        <v>72</v>
      </c>
      <c r="I156" s="104">
        <v>4</v>
      </c>
      <c r="J156" s="75">
        <v>4</v>
      </c>
      <c r="K156" s="105" t="s">
        <v>108</v>
      </c>
      <c r="L156" s="105" t="s">
        <v>109</v>
      </c>
      <c r="M156" s="106">
        <v>0</v>
      </c>
      <c r="N156" s="104">
        <v>5</v>
      </c>
      <c r="O156" s="75">
        <v>5</v>
      </c>
      <c r="P156" s="105" t="s">
        <v>108</v>
      </c>
      <c r="Q156" s="105" t="s">
        <v>109</v>
      </c>
      <c r="R156" s="121">
        <v>0</v>
      </c>
      <c r="S156" s="125">
        <f>'Manhole Quick Ratings'!H62</f>
        <v>1</v>
      </c>
      <c r="T156" s="77">
        <f>'Manhole Quick Ratings'!I62</f>
        <v>4</v>
      </c>
      <c r="U156" s="77">
        <f>'Manhole Quick Ratings'!J62</f>
        <v>0</v>
      </c>
      <c r="V156" s="78">
        <f>'Manhole Quick Ratings'!K62</f>
        <v>0</v>
      </c>
      <c r="W156" s="125">
        <f>'Manhole Quick Ratings'!M62</f>
        <v>1</v>
      </c>
      <c r="X156" s="77">
        <f>'Manhole Quick Ratings'!N62</f>
        <v>5</v>
      </c>
      <c r="Y156" s="77">
        <f>'Manhole Quick Ratings'!O62</f>
        <v>0</v>
      </c>
      <c r="Z156" s="78">
        <f>'Manhole Quick Ratings'!P62</f>
        <v>0</v>
      </c>
      <c r="AA156" s="125">
        <f>'Manhole Quick Ratings'!R62</f>
        <v>1</v>
      </c>
      <c r="AB156" s="77">
        <f>'Manhole Quick Ratings'!S62</f>
        <v>9</v>
      </c>
      <c r="AC156" s="77">
        <f>'Manhole Quick Ratings'!T62</f>
        <v>0</v>
      </c>
      <c r="AD156" s="78">
        <f>'Manhole Quick Ratings'!U62</f>
        <v>0</v>
      </c>
      <c r="AE156" s="125" t="str">
        <f t="shared" si="50"/>
        <v>19</v>
      </c>
      <c r="AF156" s="127">
        <f>IF(AE156&gt;0,AE156/10/$AP$11,1)</f>
        <v>1.5833333333333333</v>
      </c>
      <c r="AG156" s="77">
        <v>3</v>
      </c>
      <c r="AH156" s="128">
        <f t="shared" si="51"/>
        <v>4.75</v>
      </c>
      <c r="AI156" s="69"/>
      <c r="AJ156" s="33">
        <f>IF(F156&gt;0,VLOOKUP(F156,Table2[],3,FALSE),"")</f>
        <v>1569.4374178049065</v>
      </c>
      <c r="AK156" s="34">
        <f t="shared" si="52"/>
        <v>3102.9088464985639</v>
      </c>
      <c r="AL156" s="35">
        <f t="shared" si="53"/>
        <v>2234.0943694789657</v>
      </c>
      <c r="AM156" s="36">
        <f t="shared" si="49"/>
        <v>26064.487887180552</v>
      </c>
      <c r="AN156" s="28"/>
      <c r="AX156" s="38">
        <f t="shared" si="45"/>
        <v>1</v>
      </c>
      <c r="AZ156" s="39">
        <f t="shared" si="46"/>
        <v>1</v>
      </c>
      <c r="BA156" s="15" t="str">
        <f t="shared" si="47"/>
        <v/>
      </c>
      <c r="BB156" s="40" t="str">
        <f t="shared" si="48"/>
        <v/>
      </c>
    </row>
    <row r="157" spans="1:54" ht="15" customHeight="1" x14ac:dyDescent="0.2">
      <c r="A157" s="74">
        <v>144</v>
      </c>
      <c r="B157" s="75">
        <v>61</v>
      </c>
      <c r="C157" s="76" t="s">
        <v>230</v>
      </c>
      <c r="D157" s="75" t="s">
        <v>164</v>
      </c>
      <c r="E157" s="77">
        <v>48</v>
      </c>
      <c r="F157" s="77">
        <v>1995</v>
      </c>
      <c r="G157" s="77">
        <f>IF(F157&gt;0,VLOOKUP(D157,Table1[],2,FALSE),"")</f>
        <v>100</v>
      </c>
      <c r="H157" s="78">
        <f t="shared" si="34"/>
        <v>72</v>
      </c>
      <c r="I157" s="104">
        <v>4</v>
      </c>
      <c r="J157" s="75">
        <v>4</v>
      </c>
      <c r="K157" s="105" t="s">
        <v>108</v>
      </c>
      <c r="L157" s="105" t="s">
        <v>109</v>
      </c>
      <c r="M157" s="106">
        <v>0</v>
      </c>
      <c r="N157" s="104">
        <v>5</v>
      </c>
      <c r="O157" s="75">
        <v>5</v>
      </c>
      <c r="P157" s="105" t="s">
        <v>108</v>
      </c>
      <c r="Q157" s="105" t="s">
        <v>109</v>
      </c>
      <c r="R157" s="121">
        <v>0</v>
      </c>
      <c r="S157" s="125">
        <f>'Manhole Quick Ratings'!H63</f>
        <v>1</v>
      </c>
      <c r="T157" s="77">
        <f>'Manhole Quick Ratings'!I63</f>
        <v>4</v>
      </c>
      <c r="U157" s="77">
        <f>'Manhole Quick Ratings'!J63</f>
        <v>0</v>
      </c>
      <c r="V157" s="78">
        <f>'Manhole Quick Ratings'!K63</f>
        <v>0</v>
      </c>
      <c r="W157" s="125">
        <f>'Manhole Quick Ratings'!M63</f>
        <v>1</v>
      </c>
      <c r="X157" s="77">
        <f>'Manhole Quick Ratings'!N63</f>
        <v>5</v>
      </c>
      <c r="Y157" s="77">
        <f>'Manhole Quick Ratings'!O63</f>
        <v>0</v>
      </c>
      <c r="Z157" s="78">
        <f>'Manhole Quick Ratings'!P63</f>
        <v>0</v>
      </c>
      <c r="AA157" s="125">
        <f>'Manhole Quick Ratings'!R63</f>
        <v>1</v>
      </c>
      <c r="AB157" s="77">
        <f>'Manhole Quick Ratings'!S63</f>
        <v>9</v>
      </c>
      <c r="AC157" s="77">
        <f>'Manhole Quick Ratings'!T63</f>
        <v>0</v>
      </c>
      <c r="AD157" s="78">
        <f>'Manhole Quick Ratings'!U63</f>
        <v>0</v>
      </c>
      <c r="AE157" s="125" t="str">
        <f t="shared" si="50"/>
        <v>19</v>
      </c>
      <c r="AF157" s="127">
        <f>IF(AE157&gt;0,AE157/10/$AP$11,1)</f>
        <v>1.5833333333333333</v>
      </c>
      <c r="AG157" s="77">
        <v>1</v>
      </c>
      <c r="AH157" s="128">
        <f t="shared" si="51"/>
        <v>1.5833333333333333</v>
      </c>
      <c r="AI157" s="69"/>
      <c r="AJ157" s="33">
        <f>IF(F157&gt;0,VLOOKUP(F157,Table2[],3,FALSE),"")</f>
        <v>1569.4374178049065</v>
      </c>
      <c r="AK157" s="34">
        <f t="shared" si="52"/>
        <v>3102.9088464985639</v>
      </c>
      <c r="AL157" s="35">
        <f t="shared" si="53"/>
        <v>2234.0943694789657</v>
      </c>
      <c r="AM157" s="36">
        <f t="shared" si="49"/>
        <v>26064.487887180552</v>
      </c>
      <c r="AN157" s="28"/>
      <c r="AX157" s="38">
        <f t="shared" si="45"/>
        <v>1</v>
      </c>
      <c r="AZ157" s="39">
        <f t="shared" si="46"/>
        <v>1</v>
      </c>
      <c r="BA157" s="15" t="str">
        <f t="shared" si="47"/>
        <v/>
      </c>
      <c r="BB157" s="40" t="str">
        <f t="shared" si="48"/>
        <v/>
      </c>
    </row>
    <row r="158" spans="1:54" ht="15" customHeight="1" x14ac:dyDescent="0.2">
      <c r="A158" s="74">
        <v>145</v>
      </c>
      <c r="B158" s="75">
        <v>63</v>
      </c>
      <c r="C158" s="76" t="s">
        <v>230</v>
      </c>
      <c r="D158" s="75" t="s">
        <v>164</v>
      </c>
      <c r="E158" s="77">
        <v>48</v>
      </c>
      <c r="F158" s="77">
        <v>1995</v>
      </c>
      <c r="G158" s="77">
        <f>IF(F158&gt;0,VLOOKUP(D158,Table1[],2,FALSE),"")</f>
        <v>100</v>
      </c>
      <c r="H158" s="78">
        <f t="shared" ref="H158:H223" si="54">IF(F158&gt;0,G158-($AR$13-F158),"")</f>
        <v>72</v>
      </c>
      <c r="I158" s="104">
        <v>4</v>
      </c>
      <c r="J158" s="75">
        <v>4</v>
      </c>
      <c r="K158" s="105" t="s">
        <v>108</v>
      </c>
      <c r="L158" s="105" t="s">
        <v>109</v>
      </c>
      <c r="M158" s="106">
        <v>0</v>
      </c>
      <c r="N158" s="104">
        <v>6</v>
      </c>
      <c r="O158" s="75">
        <v>6</v>
      </c>
      <c r="P158" s="105" t="s">
        <v>108</v>
      </c>
      <c r="Q158" s="105" t="s">
        <v>109</v>
      </c>
      <c r="R158" s="121">
        <v>0</v>
      </c>
      <c r="S158" s="125">
        <f>'Manhole Quick Ratings'!H65</f>
        <v>1</v>
      </c>
      <c r="T158" s="77">
        <f>'Manhole Quick Ratings'!I65</f>
        <v>4</v>
      </c>
      <c r="U158" s="77">
        <f>'Manhole Quick Ratings'!J65</f>
        <v>0</v>
      </c>
      <c r="V158" s="78">
        <f>'Manhole Quick Ratings'!K65</f>
        <v>0</v>
      </c>
      <c r="W158" s="125">
        <f>'Manhole Quick Ratings'!M65</f>
        <v>1</v>
      </c>
      <c r="X158" s="77">
        <f>'Manhole Quick Ratings'!N65</f>
        <v>6</v>
      </c>
      <c r="Y158" s="77">
        <f>'Manhole Quick Ratings'!O65</f>
        <v>0</v>
      </c>
      <c r="Z158" s="78">
        <f>'Manhole Quick Ratings'!P65</f>
        <v>0</v>
      </c>
      <c r="AA158" s="125">
        <f>'Manhole Quick Ratings'!R65</f>
        <v>1</v>
      </c>
      <c r="AB158" s="77" t="str">
        <f>'Manhole Quick Ratings'!S65</f>
        <v>A</v>
      </c>
      <c r="AC158" s="77">
        <f>'Manhole Quick Ratings'!T65</f>
        <v>0</v>
      </c>
      <c r="AD158" s="78">
        <f>'Manhole Quick Ratings'!U65</f>
        <v>0</v>
      </c>
      <c r="AE158" s="125" t="str">
        <f t="shared" si="50"/>
        <v>1A</v>
      </c>
      <c r="AF158" s="127">
        <f>(10/10/$AP$11)+1</f>
        <v>1.8333333333333335</v>
      </c>
      <c r="AG158" s="77">
        <v>2</v>
      </c>
      <c r="AH158" s="128">
        <f t="shared" si="51"/>
        <v>3.666666666666667</v>
      </c>
      <c r="AI158" s="69"/>
      <c r="AJ158" s="33">
        <f>IF(F158&gt;0,VLOOKUP(F158,Table2[],3,FALSE),"")</f>
        <v>1569.4374178049065</v>
      </c>
      <c r="AK158" s="34">
        <f t="shared" si="52"/>
        <v>3102.9088464985639</v>
      </c>
      <c r="AL158" s="35">
        <f t="shared" si="53"/>
        <v>2234.0943694789657</v>
      </c>
      <c r="AM158" s="36">
        <f t="shared" si="49"/>
        <v>26064.487887180552</v>
      </c>
      <c r="AN158" s="28"/>
      <c r="AX158" s="38">
        <f t="shared" si="45"/>
        <v>1</v>
      </c>
      <c r="AZ158" s="39">
        <f t="shared" si="46"/>
        <v>1</v>
      </c>
      <c r="BA158" s="15" t="str">
        <f t="shared" si="47"/>
        <v/>
      </c>
      <c r="BB158" s="40" t="str">
        <f t="shared" si="48"/>
        <v/>
      </c>
    </row>
    <row r="159" spans="1:54" ht="15" customHeight="1" x14ac:dyDescent="0.2">
      <c r="A159" s="74">
        <v>146</v>
      </c>
      <c r="B159" s="75">
        <v>62</v>
      </c>
      <c r="C159" s="76" t="s">
        <v>230</v>
      </c>
      <c r="D159" s="75" t="s">
        <v>164</v>
      </c>
      <c r="E159" s="77">
        <v>48</v>
      </c>
      <c r="F159" s="77">
        <v>1995</v>
      </c>
      <c r="G159" s="77">
        <f>IF(F159&gt;0,VLOOKUP(D159,Table1[],2,FALSE),"")</f>
        <v>100</v>
      </c>
      <c r="H159" s="78">
        <f t="shared" si="54"/>
        <v>72</v>
      </c>
      <c r="I159" s="104">
        <v>4</v>
      </c>
      <c r="J159" s="75">
        <v>4</v>
      </c>
      <c r="K159" s="105" t="s">
        <v>108</v>
      </c>
      <c r="L159" s="105" t="s">
        <v>109</v>
      </c>
      <c r="M159" s="106">
        <v>0</v>
      </c>
      <c r="N159" s="104">
        <v>6</v>
      </c>
      <c r="O159" s="75">
        <v>6</v>
      </c>
      <c r="P159" s="105" t="s">
        <v>108</v>
      </c>
      <c r="Q159" s="105" t="s">
        <v>109</v>
      </c>
      <c r="R159" s="121">
        <v>0</v>
      </c>
      <c r="S159" s="125">
        <f>'Manhole Quick Ratings'!H64</f>
        <v>1</v>
      </c>
      <c r="T159" s="77">
        <f>'Manhole Quick Ratings'!I64</f>
        <v>4</v>
      </c>
      <c r="U159" s="77">
        <f>'Manhole Quick Ratings'!J64</f>
        <v>0</v>
      </c>
      <c r="V159" s="78">
        <f>'Manhole Quick Ratings'!K64</f>
        <v>0</v>
      </c>
      <c r="W159" s="125">
        <f>'Manhole Quick Ratings'!M64</f>
        <v>1</v>
      </c>
      <c r="X159" s="77">
        <f>'Manhole Quick Ratings'!N64</f>
        <v>6</v>
      </c>
      <c r="Y159" s="77">
        <f>'Manhole Quick Ratings'!O64</f>
        <v>0</v>
      </c>
      <c r="Z159" s="78">
        <f>'Manhole Quick Ratings'!P64</f>
        <v>0</v>
      </c>
      <c r="AA159" s="125">
        <f>'Manhole Quick Ratings'!R64</f>
        <v>1</v>
      </c>
      <c r="AB159" s="77" t="str">
        <f>'Manhole Quick Ratings'!S64</f>
        <v>A</v>
      </c>
      <c r="AC159" s="77">
        <f>'Manhole Quick Ratings'!T64</f>
        <v>0</v>
      </c>
      <c r="AD159" s="78">
        <f>'Manhole Quick Ratings'!U64</f>
        <v>0</v>
      </c>
      <c r="AE159" s="125" t="str">
        <f t="shared" si="50"/>
        <v>1A</v>
      </c>
      <c r="AF159" s="127">
        <f>(10/10/$AP$11)+1</f>
        <v>1.8333333333333335</v>
      </c>
      <c r="AG159" s="77">
        <v>4</v>
      </c>
      <c r="AH159" s="128">
        <f t="shared" si="51"/>
        <v>7.3333333333333339</v>
      </c>
      <c r="AI159" s="69"/>
      <c r="AJ159" s="33">
        <f>IF(F159&gt;0,VLOOKUP(F159,Table2[],3,FALSE),"")</f>
        <v>1569.4374178049065</v>
      </c>
      <c r="AK159" s="34">
        <f t="shared" si="52"/>
        <v>3102.9088464985639</v>
      </c>
      <c r="AL159" s="35">
        <f t="shared" si="53"/>
        <v>2234.0943694789657</v>
      </c>
      <c r="AM159" s="36">
        <f t="shared" si="49"/>
        <v>26064.487887180552</v>
      </c>
      <c r="AN159" s="28"/>
      <c r="AX159" s="38">
        <f t="shared" si="45"/>
        <v>1</v>
      </c>
      <c r="AZ159" s="39">
        <f t="shared" si="46"/>
        <v>1</v>
      </c>
      <c r="BA159" s="15" t="str">
        <f t="shared" si="47"/>
        <v/>
      </c>
      <c r="BB159" s="40" t="str">
        <f t="shared" si="48"/>
        <v/>
      </c>
    </row>
    <row r="160" spans="1:54" ht="15" customHeight="1" x14ac:dyDescent="0.2">
      <c r="A160" s="74">
        <v>147</v>
      </c>
      <c r="B160" s="75">
        <v>65</v>
      </c>
      <c r="C160" s="76" t="s">
        <v>221</v>
      </c>
      <c r="D160" s="75" t="s">
        <v>164</v>
      </c>
      <c r="E160" s="77">
        <v>48</v>
      </c>
      <c r="F160" s="77">
        <v>1995</v>
      </c>
      <c r="G160" s="77">
        <f>IF(F160&gt;0,VLOOKUP(D160,Table1[],2,FALSE),"")</f>
        <v>100</v>
      </c>
      <c r="H160" s="78">
        <f t="shared" si="54"/>
        <v>72</v>
      </c>
      <c r="I160" s="104">
        <v>4</v>
      </c>
      <c r="J160" s="75">
        <v>4</v>
      </c>
      <c r="K160" s="105" t="s">
        <v>108</v>
      </c>
      <c r="L160" s="105" t="s">
        <v>109</v>
      </c>
      <c r="M160" s="106">
        <v>0</v>
      </c>
      <c r="N160" s="104">
        <v>6</v>
      </c>
      <c r="O160" s="75">
        <v>6</v>
      </c>
      <c r="P160" s="105" t="s">
        <v>108</v>
      </c>
      <c r="Q160" s="105" t="s">
        <v>109</v>
      </c>
      <c r="R160" s="121">
        <v>0</v>
      </c>
      <c r="S160" s="125">
        <f>'Manhole Quick Ratings'!H67</f>
        <v>1</v>
      </c>
      <c r="T160" s="77">
        <f>'Manhole Quick Ratings'!I67</f>
        <v>4</v>
      </c>
      <c r="U160" s="77">
        <f>'Manhole Quick Ratings'!J67</f>
        <v>0</v>
      </c>
      <c r="V160" s="78">
        <f>'Manhole Quick Ratings'!K67</f>
        <v>0</v>
      </c>
      <c r="W160" s="125">
        <f>'Manhole Quick Ratings'!M67</f>
        <v>1</v>
      </c>
      <c r="X160" s="77">
        <f>'Manhole Quick Ratings'!N67</f>
        <v>6</v>
      </c>
      <c r="Y160" s="77">
        <f>'Manhole Quick Ratings'!O67</f>
        <v>0</v>
      </c>
      <c r="Z160" s="78">
        <f>'Manhole Quick Ratings'!P67</f>
        <v>0</v>
      </c>
      <c r="AA160" s="125">
        <f>'Manhole Quick Ratings'!R67</f>
        <v>1</v>
      </c>
      <c r="AB160" s="77" t="str">
        <f>'Manhole Quick Ratings'!S67</f>
        <v>A</v>
      </c>
      <c r="AC160" s="77">
        <f>'Manhole Quick Ratings'!T67</f>
        <v>0</v>
      </c>
      <c r="AD160" s="78">
        <f>'Manhole Quick Ratings'!U67</f>
        <v>0</v>
      </c>
      <c r="AE160" s="125" t="str">
        <f t="shared" si="50"/>
        <v>1A</v>
      </c>
      <c r="AF160" s="127">
        <f>(10/10/$AP$11)+1</f>
        <v>1.8333333333333335</v>
      </c>
      <c r="AG160" s="77">
        <v>2</v>
      </c>
      <c r="AH160" s="128">
        <f t="shared" si="51"/>
        <v>3.666666666666667</v>
      </c>
      <c r="AI160" s="69"/>
      <c r="AJ160" s="33">
        <f>IF(F160&gt;0,VLOOKUP(F160,Table2[],3,FALSE),"")</f>
        <v>1569.4374178049065</v>
      </c>
      <c r="AK160" s="34">
        <f t="shared" si="52"/>
        <v>3102.9088464985639</v>
      </c>
      <c r="AL160" s="35">
        <f t="shared" si="53"/>
        <v>2234.0943694789657</v>
      </c>
      <c r="AM160" s="36">
        <f t="shared" si="49"/>
        <v>26064.487887180552</v>
      </c>
      <c r="AN160" s="28"/>
      <c r="AX160" s="38">
        <f t="shared" si="45"/>
        <v>1</v>
      </c>
      <c r="AZ160" s="39">
        <f t="shared" si="46"/>
        <v>1</v>
      </c>
      <c r="BA160" s="15" t="str">
        <f t="shared" si="47"/>
        <v/>
      </c>
      <c r="BB160" s="40" t="str">
        <f t="shared" si="48"/>
        <v/>
      </c>
    </row>
    <row r="161" spans="1:54" ht="15" customHeight="1" x14ac:dyDescent="0.2">
      <c r="A161" s="74">
        <v>148</v>
      </c>
      <c r="B161" s="75">
        <v>157</v>
      </c>
      <c r="C161" s="76" t="s">
        <v>232</v>
      </c>
      <c r="D161" s="75" t="s">
        <v>164</v>
      </c>
      <c r="E161" s="77">
        <v>48</v>
      </c>
      <c r="F161" s="77">
        <v>1995</v>
      </c>
      <c r="G161" s="77">
        <f>IF(F161&gt;0,VLOOKUP(D161,Table1[],2,FALSE),"")</f>
        <v>100</v>
      </c>
      <c r="H161" s="78">
        <f t="shared" si="54"/>
        <v>72</v>
      </c>
      <c r="I161" s="104">
        <v>4</v>
      </c>
      <c r="J161" s="75">
        <v>4</v>
      </c>
      <c r="K161" s="105" t="s">
        <v>108</v>
      </c>
      <c r="L161" s="105" t="s">
        <v>109</v>
      </c>
      <c r="M161" s="106">
        <v>0</v>
      </c>
      <c r="N161" s="104">
        <v>6</v>
      </c>
      <c r="O161" s="75">
        <v>6</v>
      </c>
      <c r="P161" s="105" t="s">
        <v>108</v>
      </c>
      <c r="Q161" s="105" t="s">
        <v>109</v>
      </c>
      <c r="R161" s="121">
        <v>0</v>
      </c>
      <c r="S161" s="125">
        <f>'Manhole Quick Ratings'!H159</f>
        <v>1</v>
      </c>
      <c r="T161" s="77">
        <f>'Manhole Quick Ratings'!I159</f>
        <v>4</v>
      </c>
      <c r="U161" s="77">
        <f>'Manhole Quick Ratings'!J159</f>
        <v>0</v>
      </c>
      <c r="V161" s="78">
        <f>'Manhole Quick Ratings'!K159</f>
        <v>0</v>
      </c>
      <c r="W161" s="125">
        <f>'Manhole Quick Ratings'!M159</f>
        <v>1</v>
      </c>
      <c r="X161" s="77">
        <f>'Manhole Quick Ratings'!N159</f>
        <v>6</v>
      </c>
      <c r="Y161" s="77">
        <f>'Manhole Quick Ratings'!O159</f>
        <v>0</v>
      </c>
      <c r="Z161" s="78">
        <f>'Manhole Quick Ratings'!P159</f>
        <v>0</v>
      </c>
      <c r="AA161" s="125">
        <f>'Manhole Quick Ratings'!R159</f>
        <v>1</v>
      </c>
      <c r="AB161" s="77" t="str">
        <f>'Manhole Quick Ratings'!S159</f>
        <v>A</v>
      </c>
      <c r="AC161" s="77">
        <f>'Manhole Quick Ratings'!T159</f>
        <v>0</v>
      </c>
      <c r="AD161" s="78">
        <f>'Manhole Quick Ratings'!U159</f>
        <v>0</v>
      </c>
      <c r="AE161" s="125" t="str">
        <f t="shared" si="50"/>
        <v>1A</v>
      </c>
      <c r="AF161" s="127">
        <f>(10/10/$AP$11)+1</f>
        <v>1.8333333333333335</v>
      </c>
      <c r="AG161" s="77">
        <v>1</v>
      </c>
      <c r="AH161" s="128">
        <f t="shared" si="51"/>
        <v>1.8333333333333335</v>
      </c>
      <c r="AI161" s="69"/>
      <c r="AJ161" s="33">
        <f>IF(F161&gt;0,VLOOKUP(F161,Table2[],3,FALSE),"")</f>
        <v>1569.4374178049065</v>
      </c>
      <c r="AK161" s="34">
        <f t="shared" si="52"/>
        <v>3102.9088464985639</v>
      </c>
      <c r="AL161" s="35">
        <f t="shared" si="53"/>
        <v>2234.0943694789657</v>
      </c>
      <c r="AM161" s="36">
        <f t="shared" si="49"/>
        <v>26064.487887180552</v>
      </c>
      <c r="AN161" s="28"/>
      <c r="AX161" s="38">
        <f t="shared" si="45"/>
        <v>1</v>
      </c>
      <c r="AZ161" s="39">
        <f t="shared" si="46"/>
        <v>1</v>
      </c>
      <c r="BA161" s="15" t="str">
        <f t="shared" si="47"/>
        <v/>
      </c>
      <c r="BB161" s="40" t="str">
        <f t="shared" si="48"/>
        <v/>
      </c>
    </row>
    <row r="162" spans="1:54" ht="15" customHeight="1" x14ac:dyDescent="0.2">
      <c r="A162" s="74">
        <v>149</v>
      </c>
      <c r="B162" s="75">
        <v>156</v>
      </c>
      <c r="C162" s="76" t="s">
        <v>232</v>
      </c>
      <c r="D162" s="75" t="s">
        <v>164</v>
      </c>
      <c r="E162" s="77">
        <v>48</v>
      </c>
      <c r="F162" s="77">
        <v>1995</v>
      </c>
      <c r="G162" s="77">
        <f>IF(F162&gt;0,VLOOKUP(D162,Table1[],2,FALSE),"")</f>
        <v>100</v>
      </c>
      <c r="H162" s="78">
        <f t="shared" si="54"/>
        <v>72</v>
      </c>
      <c r="I162" s="104">
        <v>4</v>
      </c>
      <c r="J162" s="75">
        <v>4</v>
      </c>
      <c r="K162" s="105" t="s">
        <v>108</v>
      </c>
      <c r="L162" s="105" t="s">
        <v>109</v>
      </c>
      <c r="M162" s="106">
        <v>0</v>
      </c>
      <c r="N162" s="104">
        <v>6</v>
      </c>
      <c r="O162" s="75">
        <v>6</v>
      </c>
      <c r="P162" s="105" t="s">
        <v>108</v>
      </c>
      <c r="Q162" s="105" t="s">
        <v>109</v>
      </c>
      <c r="R162" s="121">
        <v>0</v>
      </c>
      <c r="S162" s="125">
        <f>'Manhole Quick Ratings'!H158</f>
        <v>1</v>
      </c>
      <c r="T162" s="77">
        <f>'Manhole Quick Ratings'!I158</f>
        <v>4</v>
      </c>
      <c r="U162" s="77">
        <f>'Manhole Quick Ratings'!J158</f>
        <v>0</v>
      </c>
      <c r="V162" s="78">
        <f>'Manhole Quick Ratings'!K158</f>
        <v>0</v>
      </c>
      <c r="W162" s="125">
        <f>'Manhole Quick Ratings'!M158</f>
        <v>1</v>
      </c>
      <c r="X162" s="77">
        <f>'Manhole Quick Ratings'!N158</f>
        <v>6</v>
      </c>
      <c r="Y162" s="77">
        <f>'Manhole Quick Ratings'!O158</f>
        <v>0</v>
      </c>
      <c r="Z162" s="78">
        <f>'Manhole Quick Ratings'!P158</f>
        <v>0</v>
      </c>
      <c r="AA162" s="125">
        <f>'Manhole Quick Ratings'!R158</f>
        <v>1</v>
      </c>
      <c r="AB162" s="77" t="str">
        <f>'Manhole Quick Ratings'!S158</f>
        <v>A</v>
      </c>
      <c r="AC162" s="77">
        <f>'Manhole Quick Ratings'!T158</f>
        <v>0</v>
      </c>
      <c r="AD162" s="78">
        <f>'Manhole Quick Ratings'!U158</f>
        <v>0</v>
      </c>
      <c r="AE162" s="125" t="str">
        <f t="shared" si="50"/>
        <v>1A</v>
      </c>
      <c r="AF162" s="127">
        <f>(10/10/$AP$11)+1</f>
        <v>1.8333333333333335</v>
      </c>
      <c r="AG162" s="77">
        <v>1</v>
      </c>
      <c r="AH162" s="128">
        <f t="shared" si="51"/>
        <v>1.8333333333333335</v>
      </c>
      <c r="AI162" s="69"/>
      <c r="AJ162" s="33">
        <f>IF(F162&gt;0,VLOOKUP(F162,Table2[],3,FALSE),"")</f>
        <v>1569.4374178049065</v>
      </c>
      <c r="AK162" s="34">
        <f t="shared" si="52"/>
        <v>3102.9088464985639</v>
      </c>
      <c r="AL162" s="35">
        <f t="shared" si="53"/>
        <v>2234.0943694789657</v>
      </c>
      <c r="AM162" s="36">
        <f t="shared" si="49"/>
        <v>26064.487887180552</v>
      </c>
      <c r="AN162" s="28"/>
      <c r="AX162" s="38">
        <f t="shared" si="45"/>
        <v>1</v>
      </c>
      <c r="AZ162" s="39">
        <f t="shared" si="46"/>
        <v>1</v>
      </c>
      <c r="BA162" s="15" t="str">
        <f t="shared" si="47"/>
        <v/>
      </c>
      <c r="BB162" s="40" t="str">
        <f t="shared" si="48"/>
        <v/>
      </c>
    </row>
    <row r="163" spans="1:54" ht="15" customHeight="1" x14ac:dyDescent="0.2">
      <c r="A163" s="74">
        <v>150</v>
      </c>
      <c r="B163" s="75">
        <v>155</v>
      </c>
      <c r="C163" s="76" t="s">
        <v>232</v>
      </c>
      <c r="D163" s="75" t="s">
        <v>164</v>
      </c>
      <c r="E163" s="77">
        <v>48</v>
      </c>
      <c r="F163" s="77">
        <v>1995</v>
      </c>
      <c r="G163" s="77">
        <f>IF(F163&gt;0,VLOOKUP(D163,Table1[],2,FALSE),"")</f>
        <v>100</v>
      </c>
      <c r="H163" s="78">
        <f t="shared" si="54"/>
        <v>72</v>
      </c>
      <c r="I163" s="104">
        <v>4</v>
      </c>
      <c r="J163" s="75">
        <v>4</v>
      </c>
      <c r="K163" s="105" t="s">
        <v>108</v>
      </c>
      <c r="L163" s="105" t="s">
        <v>109</v>
      </c>
      <c r="M163" s="106">
        <v>0</v>
      </c>
      <c r="N163" s="104">
        <v>5</v>
      </c>
      <c r="O163" s="75">
        <v>5</v>
      </c>
      <c r="P163" s="105" t="s">
        <v>108</v>
      </c>
      <c r="Q163" s="105" t="s">
        <v>109</v>
      </c>
      <c r="R163" s="121">
        <v>0</v>
      </c>
      <c r="S163" s="125">
        <f>'Manhole Quick Ratings'!H157</f>
        <v>1</v>
      </c>
      <c r="T163" s="77">
        <f>'Manhole Quick Ratings'!I157</f>
        <v>4</v>
      </c>
      <c r="U163" s="77">
        <f>'Manhole Quick Ratings'!J157</f>
        <v>0</v>
      </c>
      <c r="V163" s="78">
        <f>'Manhole Quick Ratings'!K157</f>
        <v>0</v>
      </c>
      <c r="W163" s="125">
        <f>'Manhole Quick Ratings'!M157</f>
        <v>1</v>
      </c>
      <c r="X163" s="77">
        <f>'Manhole Quick Ratings'!N157</f>
        <v>5</v>
      </c>
      <c r="Y163" s="77">
        <f>'Manhole Quick Ratings'!O157</f>
        <v>0</v>
      </c>
      <c r="Z163" s="78">
        <f>'Manhole Quick Ratings'!P157</f>
        <v>0</v>
      </c>
      <c r="AA163" s="125">
        <f>'Manhole Quick Ratings'!R157</f>
        <v>1</v>
      </c>
      <c r="AB163" s="77">
        <f>'Manhole Quick Ratings'!S157</f>
        <v>9</v>
      </c>
      <c r="AC163" s="77">
        <f>'Manhole Quick Ratings'!T157</f>
        <v>0</v>
      </c>
      <c r="AD163" s="78">
        <f>'Manhole Quick Ratings'!U157</f>
        <v>0</v>
      </c>
      <c r="AE163" s="125" t="str">
        <f t="shared" si="50"/>
        <v>19</v>
      </c>
      <c r="AF163" s="127">
        <f>IF(AE163&gt;0,AE163/10/$AP$11,1)</f>
        <v>1.5833333333333333</v>
      </c>
      <c r="AG163" s="77">
        <v>1</v>
      </c>
      <c r="AH163" s="128">
        <f t="shared" si="51"/>
        <v>1.5833333333333333</v>
      </c>
      <c r="AI163" s="69"/>
      <c r="AJ163" s="33">
        <f>IF(F163&gt;0,VLOOKUP(F163,Table2[],3,FALSE),"")</f>
        <v>1569.4374178049065</v>
      </c>
      <c r="AK163" s="34">
        <f t="shared" si="52"/>
        <v>3102.9088464985639</v>
      </c>
      <c r="AL163" s="35">
        <f t="shared" si="53"/>
        <v>2234.0943694789657</v>
      </c>
      <c r="AM163" s="36">
        <f t="shared" si="49"/>
        <v>26064.487887180552</v>
      </c>
      <c r="AN163" s="28"/>
      <c r="AX163" s="38">
        <f t="shared" si="45"/>
        <v>1</v>
      </c>
      <c r="AZ163" s="39">
        <f t="shared" si="46"/>
        <v>1</v>
      </c>
      <c r="BA163" s="15" t="str">
        <f t="shared" si="47"/>
        <v/>
      </c>
      <c r="BB163" s="40" t="str">
        <f t="shared" si="48"/>
        <v/>
      </c>
    </row>
    <row r="164" spans="1:54" ht="15" customHeight="1" x14ac:dyDescent="0.2">
      <c r="A164" s="74">
        <v>151</v>
      </c>
      <c r="B164" s="75">
        <v>42</v>
      </c>
      <c r="C164" s="76" t="s">
        <v>232</v>
      </c>
      <c r="D164" s="75" t="s">
        <v>164</v>
      </c>
      <c r="E164" s="77">
        <v>48</v>
      </c>
      <c r="F164" s="77">
        <v>1995</v>
      </c>
      <c r="G164" s="77">
        <f>IF(F164&gt;0,VLOOKUP(D164,Table1[],2,FALSE),"")</f>
        <v>100</v>
      </c>
      <c r="H164" s="78">
        <f t="shared" si="54"/>
        <v>72</v>
      </c>
      <c r="I164" s="104">
        <v>4</v>
      </c>
      <c r="J164" s="75">
        <v>4</v>
      </c>
      <c r="K164" s="105" t="s">
        <v>108</v>
      </c>
      <c r="L164" s="105" t="s">
        <v>109</v>
      </c>
      <c r="M164" s="106">
        <v>0</v>
      </c>
      <c r="N164" s="104">
        <v>5</v>
      </c>
      <c r="O164" s="75">
        <v>5</v>
      </c>
      <c r="P164" s="105" t="s">
        <v>108</v>
      </c>
      <c r="Q164" s="105" t="s">
        <v>109</v>
      </c>
      <c r="R164" s="121">
        <v>0</v>
      </c>
      <c r="S164" s="125">
        <f>'Manhole Quick Ratings'!H44</f>
        <v>1</v>
      </c>
      <c r="T164" s="77">
        <f>'Manhole Quick Ratings'!I44</f>
        <v>4</v>
      </c>
      <c r="U164" s="77">
        <f>'Manhole Quick Ratings'!J44</f>
        <v>0</v>
      </c>
      <c r="V164" s="78">
        <f>'Manhole Quick Ratings'!K44</f>
        <v>0</v>
      </c>
      <c r="W164" s="125">
        <f>'Manhole Quick Ratings'!M44</f>
        <v>1</v>
      </c>
      <c r="X164" s="77">
        <f>'Manhole Quick Ratings'!N44</f>
        <v>5</v>
      </c>
      <c r="Y164" s="77">
        <f>'Manhole Quick Ratings'!O44</f>
        <v>0</v>
      </c>
      <c r="Z164" s="78">
        <f>'Manhole Quick Ratings'!P44</f>
        <v>0</v>
      </c>
      <c r="AA164" s="125">
        <f>'Manhole Quick Ratings'!R44</f>
        <v>1</v>
      </c>
      <c r="AB164" s="77">
        <f>'Manhole Quick Ratings'!S44</f>
        <v>9</v>
      </c>
      <c r="AC164" s="77">
        <f>'Manhole Quick Ratings'!T44</f>
        <v>0</v>
      </c>
      <c r="AD164" s="78">
        <f>'Manhole Quick Ratings'!U44</f>
        <v>0</v>
      </c>
      <c r="AE164" s="125" t="str">
        <f t="shared" si="50"/>
        <v>19</v>
      </c>
      <c r="AF164" s="127">
        <f>IF(AE164&gt;0,AE164/10/$AP$11,1)</f>
        <v>1.5833333333333333</v>
      </c>
      <c r="AG164" s="77">
        <v>1</v>
      </c>
      <c r="AH164" s="128">
        <f t="shared" si="51"/>
        <v>1.5833333333333333</v>
      </c>
      <c r="AI164" s="69"/>
      <c r="AJ164" s="33">
        <f>IF(F164&gt;0,VLOOKUP(F164,Table2[],3,FALSE),"")</f>
        <v>1569.4374178049065</v>
      </c>
      <c r="AK164" s="34">
        <f t="shared" si="52"/>
        <v>3102.9088464985639</v>
      </c>
      <c r="AL164" s="35">
        <f t="shared" si="53"/>
        <v>2234.0943694789657</v>
      </c>
      <c r="AM164" s="36">
        <f t="shared" si="49"/>
        <v>26064.487887180552</v>
      </c>
      <c r="AN164" s="28"/>
      <c r="AX164" s="38">
        <f t="shared" si="45"/>
        <v>1</v>
      </c>
      <c r="AZ164" s="39">
        <f t="shared" si="46"/>
        <v>1</v>
      </c>
      <c r="BA164" s="15" t="str">
        <f t="shared" si="47"/>
        <v/>
      </c>
      <c r="BB164" s="40" t="str">
        <f t="shared" si="48"/>
        <v/>
      </c>
    </row>
    <row r="165" spans="1:54" ht="15" customHeight="1" x14ac:dyDescent="0.2">
      <c r="A165" s="74">
        <v>152</v>
      </c>
      <c r="B165" s="75">
        <v>30</v>
      </c>
      <c r="C165" s="76" t="s">
        <v>207</v>
      </c>
      <c r="D165" s="75" t="s">
        <v>164</v>
      </c>
      <c r="E165" s="77">
        <v>48</v>
      </c>
      <c r="F165" s="77">
        <v>1970</v>
      </c>
      <c r="G165" s="77">
        <f>IF(F165&gt;0,VLOOKUP(D165,Table1[],2,FALSE),"")</f>
        <v>100</v>
      </c>
      <c r="H165" s="78">
        <f t="shared" si="54"/>
        <v>47</v>
      </c>
      <c r="I165" s="104">
        <v>4</v>
      </c>
      <c r="J165" s="75">
        <v>4</v>
      </c>
      <c r="K165" s="105" t="s">
        <v>108</v>
      </c>
      <c r="L165" s="105" t="s">
        <v>109</v>
      </c>
      <c r="M165" s="106">
        <v>0</v>
      </c>
      <c r="N165" s="104">
        <v>5</v>
      </c>
      <c r="O165" s="75">
        <v>5</v>
      </c>
      <c r="P165" s="105" t="s">
        <v>108</v>
      </c>
      <c r="Q165" s="105" t="s">
        <v>109</v>
      </c>
      <c r="R165" s="121">
        <v>0</v>
      </c>
      <c r="S165" s="125">
        <f>'Manhole Quick Ratings'!H32</f>
        <v>1</v>
      </c>
      <c r="T165" s="77">
        <f>'Manhole Quick Ratings'!I32</f>
        <v>4</v>
      </c>
      <c r="U165" s="77">
        <f>'Manhole Quick Ratings'!J32</f>
        <v>0</v>
      </c>
      <c r="V165" s="78">
        <f>'Manhole Quick Ratings'!K32</f>
        <v>0</v>
      </c>
      <c r="W165" s="125">
        <f>'Manhole Quick Ratings'!M32</f>
        <v>1</v>
      </c>
      <c r="X165" s="77">
        <f>'Manhole Quick Ratings'!N32</f>
        <v>5</v>
      </c>
      <c r="Y165" s="77">
        <f>'Manhole Quick Ratings'!O32</f>
        <v>0</v>
      </c>
      <c r="Z165" s="78">
        <f>'Manhole Quick Ratings'!P32</f>
        <v>0</v>
      </c>
      <c r="AA165" s="125">
        <f>'Manhole Quick Ratings'!R32</f>
        <v>1</v>
      </c>
      <c r="AB165" s="77">
        <f>'Manhole Quick Ratings'!S32</f>
        <v>9</v>
      </c>
      <c r="AC165" s="77">
        <f>'Manhole Quick Ratings'!T32</f>
        <v>0</v>
      </c>
      <c r="AD165" s="78">
        <f>'Manhole Quick Ratings'!U32</f>
        <v>0</v>
      </c>
      <c r="AE165" s="125" t="str">
        <f t="shared" si="50"/>
        <v>19</v>
      </c>
      <c r="AF165" s="127">
        <f>IF(AE165&gt;0,AE165/10/$AP$11,1)</f>
        <v>1.5833333333333333</v>
      </c>
      <c r="AG165" s="77">
        <v>1</v>
      </c>
      <c r="AH165" s="128">
        <f t="shared" si="51"/>
        <v>1.5833333333333333</v>
      </c>
      <c r="AI165" s="69"/>
      <c r="AJ165" s="33">
        <f>IF(F165&gt;0,VLOOKUP(F165,Table2[],3,FALSE),"")</f>
        <v>400</v>
      </c>
      <c r="AK165" s="34">
        <f t="shared" si="52"/>
        <v>3102.9088464985639</v>
      </c>
      <c r="AL165" s="35">
        <f t="shared" si="53"/>
        <v>1458.3671578543249</v>
      </c>
      <c r="AM165" s="36">
        <f t="shared" si="49"/>
        <v>12448.544574870502</v>
      </c>
      <c r="AN165" s="28"/>
      <c r="AX165" s="38">
        <f t="shared" si="45"/>
        <v>1</v>
      </c>
      <c r="AZ165" s="39">
        <f t="shared" si="46"/>
        <v>1</v>
      </c>
      <c r="BA165" s="15" t="str">
        <f t="shared" si="47"/>
        <v/>
      </c>
      <c r="BB165" s="40" t="str">
        <f t="shared" si="48"/>
        <v/>
      </c>
    </row>
    <row r="166" spans="1:54" ht="15" customHeight="1" x14ac:dyDescent="0.2">
      <c r="A166" s="74">
        <v>153</v>
      </c>
      <c r="B166" s="75">
        <v>24</v>
      </c>
      <c r="C166" s="76" t="s">
        <v>223</v>
      </c>
      <c r="D166" s="75" t="s">
        <v>164</v>
      </c>
      <c r="E166" s="77">
        <v>48</v>
      </c>
      <c r="F166" s="77">
        <v>1970</v>
      </c>
      <c r="G166" s="77">
        <f>IF(F166&gt;0,VLOOKUP(D166,Table1[],2,FALSE),"")</f>
        <v>100</v>
      </c>
      <c r="H166" s="78">
        <f t="shared" si="54"/>
        <v>47</v>
      </c>
      <c r="I166" s="104">
        <v>6</v>
      </c>
      <c r="J166" s="75">
        <v>6</v>
      </c>
      <c r="K166" s="105" t="s">
        <v>128</v>
      </c>
      <c r="L166" s="105" t="s">
        <v>109</v>
      </c>
      <c r="M166" s="106">
        <v>5</v>
      </c>
      <c r="N166" s="104">
        <v>9</v>
      </c>
      <c r="O166" s="75">
        <v>9</v>
      </c>
      <c r="P166" s="105" t="s">
        <v>127</v>
      </c>
      <c r="Q166" s="105" t="s">
        <v>109</v>
      </c>
      <c r="R166" s="121">
        <v>5</v>
      </c>
      <c r="S166" s="125">
        <f>'Manhole Quick Ratings'!H26</f>
        <v>1</v>
      </c>
      <c r="T166" s="77">
        <f>'Manhole Quick Ratings'!I26</f>
        <v>6</v>
      </c>
      <c r="U166" s="77">
        <f>'Manhole Quick Ratings'!J26</f>
        <v>0</v>
      </c>
      <c r="V166" s="78">
        <f>'Manhole Quick Ratings'!K26</f>
        <v>0</v>
      </c>
      <c r="W166" s="125">
        <f>'Manhole Quick Ratings'!M26</f>
        <v>1</v>
      </c>
      <c r="X166" s="77">
        <f>'Manhole Quick Ratings'!N26</f>
        <v>9</v>
      </c>
      <c r="Y166" s="77">
        <f>'Manhole Quick Ratings'!O26</f>
        <v>0</v>
      </c>
      <c r="Z166" s="78">
        <f>'Manhole Quick Ratings'!P26</f>
        <v>0</v>
      </c>
      <c r="AA166" s="125">
        <f>'Manhole Quick Ratings'!R26</f>
        <v>1</v>
      </c>
      <c r="AB166" s="77" t="str">
        <f>'Manhole Quick Ratings'!S26</f>
        <v>B</v>
      </c>
      <c r="AC166" s="77">
        <f>'Manhole Quick Ratings'!T26</f>
        <v>0</v>
      </c>
      <c r="AD166" s="78">
        <f>'Manhole Quick Ratings'!U26</f>
        <v>0</v>
      </c>
      <c r="AE166" s="125" t="str">
        <f t="shared" si="50"/>
        <v>1B</v>
      </c>
      <c r="AF166" s="127">
        <f>(10/10/$AP$11)+1</f>
        <v>1.8333333333333335</v>
      </c>
      <c r="AG166" s="77">
        <v>3</v>
      </c>
      <c r="AH166" s="128">
        <f t="shared" si="51"/>
        <v>5.5</v>
      </c>
      <c r="AI166" s="69"/>
      <c r="AJ166" s="33">
        <f>IF(F166&gt;0,VLOOKUP(F166,Table2[],3,FALSE),"")</f>
        <v>400</v>
      </c>
      <c r="AK166" s="34">
        <f t="shared" si="52"/>
        <v>3102.9088464985639</v>
      </c>
      <c r="AL166" s="35">
        <f t="shared" si="53"/>
        <v>1458.3671578543249</v>
      </c>
      <c r="AM166" s="36">
        <f t="shared" si="49"/>
        <v>12448.544574870502</v>
      </c>
      <c r="AN166" s="28"/>
      <c r="AX166" s="38">
        <f t="shared" si="45"/>
        <v>1</v>
      </c>
      <c r="AZ166" s="39">
        <f t="shared" si="46"/>
        <v>1</v>
      </c>
      <c r="BA166" s="15" t="str">
        <f t="shared" si="47"/>
        <v/>
      </c>
      <c r="BB166" s="40" t="str">
        <f t="shared" si="48"/>
        <v/>
      </c>
    </row>
    <row r="167" spans="1:54" ht="15" customHeight="1" x14ac:dyDescent="0.2">
      <c r="A167" s="74">
        <v>154</v>
      </c>
      <c r="B167" s="75">
        <v>182</v>
      </c>
      <c r="C167" s="76" t="s">
        <v>225</v>
      </c>
      <c r="D167" s="75" t="s">
        <v>164</v>
      </c>
      <c r="E167" s="77">
        <v>48</v>
      </c>
      <c r="F167" s="77">
        <v>1970</v>
      </c>
      <c r="G167" s="77">
        <f>IF(F167&gt;0,VLOOKUP(D167,Table1[],2,FALSE),"")</f>
        <v>100</v>
      </c>
      <c r="H167" s="78">
        <f t="shared" si="54"/>
        <v>47</v>
      </c>
      <c r="I167" s="104">
        <v>4</v>
      </c>
      <c r="J167" s="75">
        <v>4</v>
      </c>
      <c r="K167" s="105" t="s">
        <v>108</v>
      </c>
      <c r="L167" s="105" t="s">
        <v>109</v>
      </c>
      <c r="M167" s="106">
        <v>0</v>
      </c>
      <c r="N167" s="104">
        <v>6</v>
      </c>
      <c r="O167" s="75">
        <v>6</v>
      </c>
      <c r="P167" s="105" t="s">
        <v>108</v>
      </c>
      <c r="Q167" s="105" t="s">
        <v>109</v>
      </c>
      <c r="R167" s="121">
        <v>0</v>
      </c>
      <c r="S167" s="125">
        <f>'Manhole Quick Ratings'!H184</f>
        <v>1</v>
      </c>
      <c r="T167" s="77">
        <f>'Manhole Quick Ratings'!I184</f>
        <v>4</v>
      </c>
      <c r="U167" s="77">
        <f>'Manhole Quick Ratings'!J184</f>
        <v>0</v>
      </c>
      <c r="V167" s="78">
        <f>'Manhole Quick Ratings'!K184</f>
        <v>0</v>
      </c>
      <c r="W167" s="125">
        <f>'Manhole Quick Ratings'!M184</f>
        <v>1</v>
      </c>
      <c r="X167" s="77">
        <f>'Manhole Quick Ratings'!N184</f>
        <v>6</v>
      </c>
      <c r="Y167" s="77">
        <f>'Manhole Quick Ratings'!O184</f>
        <v>0</v>
      </c>
      <c r="Z167" s="78">
        <f>'Manhole Quick Ratings'!P184</f>
        <v>0</v>
      </c>
      <c r="AA167" s="125">
        <f>'Manhole Quick Ratings'!R184</f>
        <v>1</v>
      </c>
      <c r="AB167" s="77" t="str">
        <f>'Manhole Quick Ratings'!S184</f>
        <v>A</v>
      </c>
      <c r="AC167" s="77">
        <f>'Manhole Quick Ratings'!T184</f>
        <v>0</v>
      </c>
      <c r="AD167" s="78">
        <f>'Manhole Quick Ratings'!U184</f>
        <v>0</v>
      </c>
      <c r="AE167" s="125" t="str">
        <f t="shared" si="50"/>
        <v>1A</v>
      </c>
      <c r="AF167" s="127">
        <f>(10/10/$AP$11)+1</f>
        <v>1.8333333333333335</v>
      </c>
      <c r="AG167" s="77">
        <v>1</v>
      </c>
      <c r="AH167" s="128">
        <f t="shared" si="51"/>
        <v>1.8333333333333335</v>
      </c>
      <c r="AI167" s="69"/>
      <c r="AJ167" s="33">
        <f>IF(F167&gt;0,VLOOKUP(F167,Table2[],3,FALSE),"")</f>
        <v>400</v>
      </c>
      <c r="AK167" s="34">
        <f t="shared" si="52"/>
        <v>3102.9088464985639</v>
      </c>
      <c r="AL167" s="35">
        <f t="shared" si="53"/>
        <v>1458.3671578543249</v>
      </c>
      <c r="AM167" s="36">
        <f t="shared" si="49"/>
        <v>12448.544574870502</v>
      </c>
      <c r="AN167" s="28"/>
      <c r="AX167" s="38">
        <f t="shared" si="45"/>
        <v>1</v>
      </c>
      <c r="AZ167" s="39">
        <f t="shared" si="46"/>
        <v>1</v>
      </c>
      <c r="BA167" s="15" t="str">
        <f t="shared" si="47"/>
        <v/>
      </c>
      <c r="BB167" s="40" t="str">
        <f t="shared" si="48"/>
        <v/>
      </c>
    </row>
    <row r="168" spans="1:54" ht="15" customHeight="1" x14ac:dyDescent="0.2">
      <c r="A168" s="74">
        <v>155</v>
      </c>
      <c r="B168" s="75">
        <v>29</v>
      </c>
      <c r="C168" s="76" t="s">
        <v>207</v>
      </c>
      <c r="D168" s="75" t="s">
        <v>164</v>
      </c>
      <c r="E168" s="77">
        <v>48</v>
      </c>
      <c r="F168" s="77">
        <v>1970</v>
      </c>
      <c r="G168" s="77">
        <f>IF(F168&gt;0,VLOOKUP(D168,Table1[],2,FALSE),"")</f>
        <v>100</v>
      </c>
      <c r="H168" s="78">
        <f t="shared" si="54"/>
        <v>47</v>
      </c>
      <c r="I168" s="104">
        <v>4</v>
      </c>
      <c r="J168" s="75">
        <v>4</v>
      </c>
      <c r="K168" s="105" t="s">
        <v>144</v>
      </c>
      <c r="L168" s="105" t="s">
        <v>109</v>
      </c>
      <c r="M168" s="106">
        <v>0</v>
      </c>
      <c r="N168" s="104">
        <v>6</v>
      </c>
      <c r="O168" s="75">
        <v>6</v>
      </c>
      <c r="P168" s="105" t="s">
        <v>129</v>
      </c>
      <c r="Q168" s="105" t="s">
        <v>109</v>
      </c>
      <c r="R168" s="121">
        <v>0</v>
      </c>
      <c r="S168" s="125">
        <f>'Manhole Quick Ratings'!H31</f>
        <v>1</v>
      </c>
      <c r="T168" s="77">
        <f>'Manhole Quick Ratings'!I31</f>
        <v>4</v>
      </c>
      <c r="U168" s="77">
        <f>'Manhole Quick Ratings'!J31</f>
        <v>0</v>
      </c>
      <c r="V168" s="78">
        <f>'Manhole Quick Ratings'!K31</f>
        <v>0</v>
      </c>
      <c r="W168" s="125">
        <f>'Manhole Quick Ratings'!M31</f>
        <v>1</v>
      </c>
      <c r="X168" s="77">
        <f>'Manhole Quick Ratings'!N31</f>
        <v>6</v>
      </c>
      <c r="Y168" s="77">
        <f>'Manhole Quick Ratings'!O31</f>
        <v>0</v>
      </c>
      <c r="Z168" s="78">
        <f>'Manhole Quick Ratings'!P31</f>
        <v>0</v>
      </c>
      <c r="AA168" s="125">
        <f>'Manhole Quick Ratings'!R31</f>
        <v>1</v>
      </c>
      <c r="AB168" s="77" t="str">
        <f>'Manhole Quick Ratings'!S31</f>
        <v>A</v>
      </c>
      <c r="AC168" s="77">
        <f>'Manhole Quick Ratings'!T31</f>
        <v>0</v>
      </c>
      <c r="AD168" s="78">
        <f>'Manhole Quick Ratings'!U31</f>
        <v>0</v>
      </c>
      <c r="AE168" s="125" t="str">
        <f t="shared" si="50"/>
        <v>1A</v>
      </c>
      <c r="AF168" s="127">
        <f>(10/10/$AP$11)+1</f>
        <v>1.8333333333333335</v>
      </c>
      <c r="AG168" s="77">
        <v>1</v>
      </c>
      <c r="AH168" s="128">
        <f t="shared" si="51"/>
        <v>1.8333333333333335</v>
      </c>
      <c r="AI168" s="69"/>
      <c r="AJ168" s="33">
        <f>IF(F168&gt;0,VLOOKUP(F168,Table2[],3,FALSE),"")</f>
        <v>400</v>
      </c>
      <c r="AK168" s="34">
        <f t="shared" si="52"/>
        <v>3102.9088464985639</v>
      </c>
      <c r="AL168" s="35">
        <f t="shared" si="53"/>
        <v>1458.3671578543249</v>
      </c>
      <c r="AM168" s="36">
        <f t="shared" si="49"/>
        <v>12448.544574870502</v>
      </c>
      <c r="AN168" s="28"/>
      <c r="AX168" s="38">
        <f t="shared" si="45"/>
        <v>1</v>
      </c>
      <c r="AZ168" s="39">
        <f t="shared" si="46"/>
        <v>1</v>
      </c>
      <c r="BA168" s="15" t="str">
        <f t="shared" si="47"/>
        <v/>
      </c>
      <c r="BB168" s="40" t="str">
        <f t="shared" si="48"/>
        <v/>
      </c>
    </row>
    <row r="169" spans="1:54" ht="15" customHeight="1" x14ac:dyDescent="0.2">
      <c r="A169" s="74">
        <v>156</v>
      </c>
      <c r="B169" s="75">
        <v>78</v>
      </c>
      <c r="C169" s="76" t="s">
        <v>206</v>
      </c>
      <c r="D169" s="75" t="s">
        <v>164</v>
      </c>
      <c r="E169" s="77">
        <v>48</v>
      </c>
      <c r="F169" s="77">
        <v>1970</v>
      </c>
      <c r="G169" s="77">
        <f>IF(F169&gt;0,VLOOKUP(D169,Table1[],2,FALSE),"")</f>
        <v>100</v>
      </c>
      <c r="H169" s="78">
        <f t="shared" si="54"/>
        <v>47</v>
      </c>
      <c r="I169" s="104">
        <v>7</v>
      </c>
      <c r="J169" s="75">
        <v>7</v>
      </c>
      <c r="K169" s="105" t="s">
        <v>114</v>
      </c>
      <c r="L169" s="105" t="s">
        <v>109</v>
      </c>
      <c r="M169" s="106">
        <v>5</v>
      </c>
      <c r="N169" s="104">
        <v>6</v>
      </c>
      <c r="O169" s="75">
        <v>6</v>
      </c>
      <c r="P169" s="105" t="s">
        <v>120</v>
      </c>
      <c r="Q169" s="105" t="s">
        <v>109</v>
      </c>
      <c r="R169" s="121">
        <v>0</v>
      </c>
      <c r="S169" s="125">
        <f>'Manhole Quick Ratings'!H80</f>
        <v>1</v>
      </c>
      <c r="T169" s="77">
        <f>'Manhole Quick Ratings'!I80</f>
        <v>7</v>
      </c>
      <c r="U169" s="77">
        <f>'Manhole Quick Ratings'!J80</f>
        <v>0</v>
      </c>
      <c r="V169" s="78">
        <f>'Manhole Quick Ratings'!K80</f>
        <v>0</v>
      </c>
      <c r="W169" s="125">
        <f>'Manhole Quick Ratings'!M80</f>
        <v>1</v>
      </c>
      <c r="X169" s="77">
        <f>'Manhole Quick Ratings'!N80</f>
        <v>6</v>
      </c>
      <c r="Y169" s="77">
        <f>'Manhole Quick Ratings'!O80</f>
        <v>0</v>
      </c>
      <c r="Z169" s="78">
        <f>'Manhole Quick Ratings'!P80</f>
        <v>0</v>
      </c>
      <c r="AA169" s="125">
        <f>'Manhole Quick Ratings'!R80</f>
        <v>1</v>
      </c>
      <c r="AB169" s="77" t="str">
        <f>'Manhole Quick Ratings'!S80</f>
        <v>A</v>
      </c>
      <c r="AC169" s="77">
        <f>'Manhole Quick Ratings'!T80</f>
        <v>0</v>
      </c>
      <c r="AD169" s="78">
        <f>'Manhole Quick Ratings'!U80</f>
        <v>0</v>
      </c>
      <c r="AE169" s="125" t="str">
        <f t="shared" si="50"/>
        <v>1A</v>
      </c>
      <c r="AF169" s="127">
        <f>(10/10/$AP$11)+1</f>
        <v>1.8333333333333335</v>
      </c>
      <c r="AG169" s="77">
        <v>1</v>
      </c>
      <c r="AH169" s="128">
        <f t="shared" si="51"/>
        <v>1.8333333333333335</v>
      </c>
      <c r="AI169" s="69"/>
      <c r="AJ169" s="33">
        <f>IF(F169&gt;0,VLOOKUP(F169,Table2[],3,FALSE),"")</f>
        <v>400</v>
      </c>
      <c r="AK169" s="34">
        <f t="shared" si="52"/>
        <v>3102.9088464985639</v>
      </c>
      <c r="AL169" s="35">
        <f t="shared" si="53"/>
        <v>1458.3671578543249</v>
      </c>
      <c r="AM169" s="36">
        <f t="shared" si="49"/>
        <v>12448.544574870502</v>
      </c>
      <c r="AN169" s="28"/>
      <c r="AX169" s="38">
        <f t="shared" si="45"/>
        <v>1</v>
      </c>
      <c r="AZ169" s="39">
        <f t="shared" si="46"/>
        <v>1</v>
      </c>
      <c r="BA169" s="15" t="str">
        <f t="shared" si="47"/>
        <v/>
      </c>
      <c r="BB169" s="40" t="str">
        <f t="shared" si="48"/>
        <v/>
      </c>
    </row>
    <row r="170" spans="1:54" ht="15" customHeight="1" x14ac:dyDescent="0.2">
      <c r="A170" s="74">
        <v>157</v>
      </c>
      <c r="B170" s="75">
        <v>79</v>
      </c>
      <c r="C170" s="76" t="s">
        <v>207</v>
      </c>
      <c r="D170" s="75" t="s">
        <v>164</v>
      </c>
      <c r="E170" s="77">
        <v>48</v>
      </c>
      <c r="F170" s="77">
        <v>1970</v>
      </c>
      <c r="G170" s="77">
        <f>IF(F170&gt;0,VLOOKUP(D170,Table1[],2,FALSE),"")</f>
        <v>100</v>
      </c>
      <c r="H170" s="78">
        <f t="shared" si="54"/>
        <v>47</v>
      </c>
      <c r="I170" s="104">
        <v>4</v>
      </c>
      <c r="J170" s="75">
        <v>4</v>
      </c>
      <c r="K170" s="105" t="s">
        <v>108</v>
      </c>
      <c r="L170" s="105" t="s">
        <v>109</v>
      </c>
      <c r="M170" s="106">
        <v>0</v>
      </c>
      <c r="N170" s="104">
        <v>4</v>
      </c>
      <c r="O170" s="75">
        <v>4</v>
      </c>
      <c r="P170" s="105" t="s">
        <v>108</v>
      </c>
      <c r="Q170" s="105" t="s">
        <v>109</v>
      </c>
      <c r="R170" s="121">
        <v>0</v>
      </c>
      <c r="S170" s="125">
        <f>'Manhole Quick Ratings'!H81</f>
        <v>1</v>
      </c>
      <c r="T170" s="77">
        <f>'Manhole Quick Ratings'!I81</f>
        <v>4</v>
      </c>
      <c r="U170" s="77">
        <f>'Manhole Quick Ratings'!J81</f>
        <v>0</v>
      </c>
      <c r="V170" s="78">
        <f>'Manhole Quick Ratings'!K81</f>
        <v>0</v>
      </c>
      <c r="W170" s="125">
        <f>'Manhole Quick Ratings'!M81</f>
        <v>1</v>
      </c>
      <c r="X170" s="77">
        <f>'Manhole Quick Ratings'!N81</f>
        <v>4</v>
      </c>
      <c r="Y170" s="77">
        <f>'Manhole Quick Ratings'!O81</f>
        <v>0</v>
      </c>
      <c r="Z170" s="78">
        <f>'Manhole Quick Ratings'!P81</f>
        <v>0</v>
      </c>
      <c r="AA170" s="125">
        <f>'Manhole Quick Ratings'!R81</f>
        <v>1</v>
      </c>
      <c r="AB170" s="77">
        <f>'Manhole Quick Ratings'!S81</f>
        <v>8</v>
      </c>
      <c r="AC170" s="77">
        <f>'Manhole Quick Ratings'!T81</f>
        <v>0</v>
      </c>
      <c r="AD170" s="78">
        <f>'Manhole Quick Ratings'!U81</f>
        <v>0</v>
      </c>
      <c r="AE170" s="125" t="str">
        <f t="shared" si="50"/>
        <v>18</v>
      </c>
      <c r="AF170" s="127">
        <f>IF(AE170&gt;0,AE170/10/$AP$11,1)</f>
        <v>1.5</v>
      </c>
      <c r="AG170" s="77">
        <v>1</v>
      </c>
      <c r="AH170" s="128">
        <f t="shared" si="51"/>
        <v>1.5</v>
      </c>
      <c r="AI170" s="69"/>
      <c r="AJ170" s="33">
        <f>IF(F170&gt;0,VLOOKUP(F170,Table2[],3,FALSE),"")</f>
        <v>400</v>
      </c>
      <c r="AK170" s="34">
        <f t="shared" si="52"/>
        <v>3102.9088464985639</v>
      </c>
      <c r="AL170" s="35">
        <f t="shared" si="53"/>
        <v>1458.3671578543249</v>
      </c>
      <c r="AM170" s="36">
        <f t="shared" si="49"/>
        <v>12448.544574870502</v>
      </c>
      <c r="AN170" s="28"/>
      <c r="AX170" s="38">
        <f t="shared" si="45"/>
        <v>1</v>
      </c>
      <c r="AZ170" s="39">
        <f t="shared" si="46"/>
        <v>1</v>
      </c>
      <c r="BA170" s="15" t="str">
        <f t="shared" si="47"/>
        <v/>
      </c>
      <c r="BB170" s="40" t="str">
        <f t="shared" si="48"/>
        <v/>
      </c>
    </row>
    <row r="171" spans="1:54" ht="15" customHeight="1" x14ac:dyDescent="0.2">
      <c r="A171" s="74">
        <v>158</v>
      </c>
      <c r="B171" s="75">
        <v>80</v>
      </c>
      <c r="C171" s="76" t="s">
        <v>207</v>
      </c>
      <c r="D171" s="75" t="s">
        <v>164</v>
      </c>
      <c r="E171" s="77">
        <v>48</v>
      </c>
      <c r="F171" s="77">
        <v>1970</v>
      </c>
      <c r="G171" s="77">
        <f>IF(F171&gt;0,VLOOKUP(D171,Table1[],2,FALSE),"")</f>
        <v>100</v>
      </c>
      <c r="H171" s="78">
        <f t="shared" si="54"/>
        <v>47</v>
      </c>
      <c r="I171" s="104">
        <v>5</v>
      </c>
      <c r="J171" s="75">
        <v>5</v>
      </c>
      <c r="K171" s="105" t="s">
        <v>143</v>
      </c>
      <c r="L171" s="105" t="s">
        <v>109</v>
      </c>
      <c r="M171" s="106">
        <v>5</v>
      </c>
      <c r="N171" s="104">
        <v>7</v>
      </c>
      <c r="O171" s="75">
        <v>7</v>
      </c>
      <c r="P171" s="105" t="s">
        <v>130</v>
      </c>
      <c r="Q171" s="105" t="s">
        <v>109</v>
      </c>
      <c r="R171" s="121">
        <v>0</v>
      </c>
      <c r="S171" s="125">
        <f>'Manhole Quick Ratings'!H82</f>
        <v>1</v>
      </c>
      <c r="T171" s="77">
        <f>'Manhole Quick Ratings'!I82</f>
        <v>5</v>
      </c>
      <c r="U171" s="77">
        <f>'Manhole Quick Ratings'!J82</f>
        <v>0</v>
      </c>
      <c r="V171" s="78">
        <f>'Manhole Quick Ratings'!K82</f>
        <v>0</v>
      </c>
      <c r="W171" s="125">
        <f>'Manhole Quick Ratings'!M82</f>
        <v>1</v>
      </c>
      <c r="X171" s="77">
        <f>'Manhole Quick Ratings'!N82</f>
        <v>7</v>
      </c>
      <c r="Y171" s="77">
        <f>'Manhole Quick Ratings'!O82</f>
        <v>0</v>
      </c>
      <c r="Z171" s="78">
        <f>'Manhole Quick Ratings'!P82</f>
        <v>0</v>
      </c>
      <c r="AA171" s="125">
        <f>'Manhole Quick Ratings'!R82</f>
        <v>1</v>
      </c>
      <c r="AB171" s="77" t="str">
        <f>'Manhole Quick Ratings'!S82</f>
        <v>A</v>
      </c>
      <c r="AC171" s="77">
        <f>'Manhole Quick Ratings'!T82</f>
        <v>0</v>
      </c>
      <c r="AD171" s="78">
        <f>'Manhole Quick Ratings'!U82</f>
        <v>0</v>
      </c>
      <c r="AE171" s="125" t="str">
        <f t="shared" si="50"/>
        <v>1A</v>
      </c>
      <c r="AF171" s="127">
        <f>(10/10/$AP$11)+1</f>
        <v>1.8333333333333335</v>
      </c>
      <c r="AG171" s="77">
        <v>1</v>
      </c>
      <c r="AH171" s="128">
        <f t="shared" si="51"/>
        <v>1.8333333333333335</v>
      </c>
      <c r="AI171" s="69"/>
      <c r="AJ171" s="33">
        <f>IF(F171&gt;0,VLOOKUP(F171,Table2[],3,FALSE),"")</f>
        <v>400</v>
      </c>
      <c r="AK171" s="34">
        <f t="shared" si="52"/>
        <v>3102.9088464985639</v>
      </c>
      <c r="AL171" s="35">
        <f t="shared" si="53"/>
        <v>1458.3671578543249</v>
      </c>
      <c r="AM171" s="36">
        <f t="shared" si="49"/>
        <v>12448.544574870502</v>
      </c>
      <c r="AN171" s="28"/>
      <c r="AX171" s="38">
        <f t="shared" si="45"/>
        <v>1</v>
      </c>
      <c r="AZ171" s="39">
        <f t="shared" si="46"/>
        <v>1</v>
      </c>
      <c r="BA171" s="15" t="str">
        <f t="shared" si="47"/>
        <v/>
      </c>
      <c r="BB171" s="40" t="str">
        <f t="shared" si="48"/>
        <v/>
      </c>
    </row>
    <row r="172" spans="1:54" ht="15" customHeight="1" x14ac:dyDescent="0.2">
      <c r="A172" s="74">
        <v>159</v>
      </c>
      <c r="B172" s="75">
        <v>74</v>
      </c>
      <c r="C172" s="76" t="s">
        <v>207</v>
      </c>
      <c r="D172" s="75" t="s">
        <v>164</v>
      </c>
      <c r="E172" s="77">
        <v>48</v>
      </c>
      <c r="F172" s="77">
        <v>1970</v>
      </c>
      <c r="G172" s="77">
        <f>IF(F172&gt;0,VLOOKUP(D172,Table1[],2,FALSE),"")</f>
        <v>100</v>
      </c>
      <c r="H172" s="78">
        <f t="shared" si="54"/>
        <v>47</v>
      </c>
      <c r="I172" s="104">
        <v>5</v>
      </c>
      <c r="J172" s="75">
        <v>5</v>
      </c>
      <c r="K172" s="105" t="s">
        <v>133</v>
      </c>
      <c r="L172" s="105" t="s">
        <v>109</v>
      </c>
      <c r="M172" s="106">
        <v>5</v>
      </c>
      <c r="N172" s="104">
        <v>6</v>
      </c>
      <c r="O172" s="75">
        <v>6</v>
      </c>
      <c r="P172" s="105" t="s">
        <v>127</v>
      </c>
      <c r="Q172" s="105" t="s">
        <v>109</v>
      </c>
      <c r="R172" s="121">
        <v>0</v>
      </c>
      <c r="S172" s="125">
        <f>'Manhole Quick Ratings'!H76</f>
        <v>1</v>
      </c>
      <c r="T172" s="77">
        <f>'Manhole Quick Ratings'!I76</f>
        <v>5</v>
      </c>
      <c r="U172" s="77">
        <f>'Manhole Quick Ratings'!J76</f>
        <v>0</v>
      </c>
      <c r="V172" s="78">
        <f>'Manhole Quick Ratings'!K76</f>
        <v>0</v>
      </c>
      <c r="W172" s="125">
        <f>'Manhole Quick Ratings'!M76</f>
        <v>1</v>
      </c>
      <c r="X172" s="77">
        <f>'Manhole Quick Ratings'!N76</f>
        <v>6</v>
      </c>
      <c r="Y172" s="77">
        <f>'Manhole Quick Ratings'!O76</f>
        <v>0</v>
      </c>
      <c r="Z172" s="78">
        <f>'Manhole Quick Ratings'!P76</f>
        <v>0</v>
      </c>
      <c r="AA172" s="125">
        <f>'Manhole Quick Ratings'!R76</f>
        <v>1</v>
      </c>
      <c r="AB172" s="77" t="str">
        <f>'Manhole Quick Ratings'!S76</f>
        <v>A</v>
      </c>
      <c r="AC172" s="77">
        <f>'Manhole Quick Ratings'!T76</f>
        <v>0</v>
      </c>
      <c r="AD172" s="78">
        <f>'Manhole Quick Ratings'!U76</f>
        <v>0</v>
      </c>
      <c r="AE172" s="125" t="str">
        <f t="shared" si="50"/>
        <v>1A</v>
      </c>
      <c r="AF172" s="127">
        <f>(10/10/$AP$11)+1</f>
        <v>1.8333333333333335</v>
      </c>
      <c r="AG172" s="77">
        <v>4</v>
      </c>
      <c r="AH172" s="128">
        <f t="shared" si="51"/>
        <v>7.3333333333333339</v>
      </c>
      <c r="AI172" s="69"/>
      <c r="AJ172" s="33">
        <f>IF(F172&gt;0,VLOOKUP(F172,Table2[],3,FALSE),"")</f>
        <v>400</v>
      </c>
      <c r="AK172" s="34">
        <f t="shared" si="52"/>
        <v>3102.9088464985639</v>
      </c>
      <c r="AL172" s="35">
        <f t="shared" si="53"/>
        <v>1458.3671578543249</v>
      </c>
      <c r="AM172" s="36">
        <f t="shared" si="49"/>
        <v>12448.544574870502</v>
      </c>
      <c r="AN172" s="28"/>
      <c r="AX172" s="38">
        <f t="shared" si="45"/>
        <v>1</v>
      </c>
      <c r="AZ172" s="39">
        <f t="shared" si="46"/>
        <v>1</v>
      </c>
      <c r="BA172" s="15" t="str">
        <f t="shared" si="47"/>
        <v/>
      </c>
      <c r="BB172" s="40" t="str">
        <f t="shared" si="48"/>
        <v/>
      </c>
    </row>
    <row r="173" spans="1:54" ht="15" customHeight="1" x14ac:dyDescent="0.2">
      <c r="A173" s="74">
        <v>160</v>
      </c>
      <c r="B173" s="75">
        <v>72</v>
      </c>
      <c r="C173" s="76" t="s">
        <v>207</v>
      </c>
      <c r="D173" s="75" t="s">
        <v>164</v>
      </c>
      <c r="E173" s="77">
        <v>48</v>
      </c>
      <c r="F173" s="77">
        <v>1970</v>
      </c>
      <c r="G173" s="77">
        <f>IF(F173&gt;0,VLOOKUP(D173,Table1[],2,FALSE),"")</f>
        <v>100</v>
      </c>
      <c r="H173" s="78">
        <f t="shared" si="54"/>
        <v>47</v>
      </c>
      <c r="I173" s="104">
        <v>4</v>
      </c>
      <c r="J173" s="75">
        <v>4</v>
      </c>
      <c r="K173" s="105" t="s">
        <v>108</v>
      </c>
      <c r="L173" s="105" t="s">
        <v>109</v>
      </c>
      <c r="M173" s="106">
        <v>0</v>
      </c>
      <c r="N173" s="104">
        <v>5</v>
      </c>
      <c r="O173" s="75">
        <v>5</v>
      </c>
      <c r="P173" s="105" t="s">
        <v>108</v>
      </c>
      <c r="Q173" s="105" t="s">
        <v>109</v>
      </c>
      <c r="R173" s="121">
        <v>0</v>
      </c>
      <c r="S173" s="125">
        <f>'Manhole Quick Ratings'!H74</f>
        <v>1</v>
      </c>
      <c r="T173" s="77">
        <f>'Manhole Quick Ratings'!I74</f>
        <v>4</v>
      </c>
      <c r="U173" s="77">
        <f>'Manhole Quick Ratings'!J74</f>
        <v>0</v>
      </c>
      <c r="V173" s="78">
        <f>'Manhole Quick Ratings'!K74</f>
        <v>0</v>
      </c>
      <c r="W173" s="125">
        <f>'Manhole Quick Ratings'!M74</f>
        <v>1</v>
      </c>
      <c r="X173" s="77">
        <f>'Manhole Quick Ratings'!N74</f>
        <v>5</v>
      </c>
      <c r="Y173" s="77">
        <f>'Manhole Quick Ratings'!O74</f>
        <v>0</v>
      </c>
      <c r="Z173" s="78">
        <f>'Manhole Quick Ratings'!P74</f>
        <v>0</v>
      </c>
      <c r="AA173" s="125">
        <f>'Manhole Quick Ratings'!R74</f>
        <v>1</v>
      </c>
      <c r="AB173" s="77">
        <f>'Manhole Quick Ratings'!S74</f>
        <v>9</v>
      </c>
      <c r="AC173" s="77">
        <f>'Manhole Quick Ratings'!T74</f>
        <v>0</v>
      </c>
      <c r="AD173" s="78">
        <f>'Manhole Quick Ratings'!U74</f>
        <v>0</v>
      </c>
      <c r="AE173" s="125" t="str">
        <f t="shared" si="50"/>
        <v>19</v>
      </c>
      <c r="AF173" s="127">
        <f>IF(AE173&gt;0,AE173/10/$AP$11,1)</f>
        <v>1.5833333333333333</v>
      </c>
      <c r="AG173" s="77">
        <v>2</v>
      </c>
      <c r="AH173" s="128">
        <f t="shared" si="51"/>
        <v>3.1666666666666665</v>
      </c>
      <c r="AI173" s="69"/>
      <c r="AJ173" s="33">
        <f>IF(F173&gt;0,VLOOKUP(F173,Table2[],3,FALSE),"")</f>
        <v>400</v>
      </c>
      <c r="AK173" s="34">
        <f t="shared" si="52"/>
        <v>3102.9088464985639</v>
      </c>
      <c r="AL173" s="35">
        <f t="shared" si="53"/>
        <v>1458.3671578543249</v>
      </c>
      <c r="AM173" s="36">
        <f t="shared" si="49"/>
        <v>12448.544574870502</v>
      </c>
      <c r="AN173" s="28"/>
      <c r="AX173" s="38">
        <f t="shared" si="45"/>
        <v>1</v>
      </c>
      <c r="AZ173" s="39">
        <f t="shared" si="46"/>
        <v>1</v>
      </c>
      <c r="BA173" s="15" t="str">
        <f t="shared" si="47"/>
        <v/>
      </c>
      <c r="BB173" s="40" t="str">
        <f t="shared" si="48"/>
        <v/>
      </c>
    </row>
    <row r="174" spans="1:54" ht="15" customHeight="1" x14ac:dyDescent="0.2">
      <c r="A174" s="74">
        <v>161</v>
      </c>
      <c r="B174" s="75">
        <v>73</v>
      </c>
      <c r="C174" s="76" t="s">
        <v>207</v>
      </c>
      <c r="D174" s="75" t="s">
        <v>164</v>
      </c>
      <c r="E174" s="77">
        <v>48</v>
      </c>
      <c r="F174" s="77">
        <v>1970</v>
      </c>
      <c r="G174" s="77">
        <f>IF(F174&gt;0,VLOOKUP(D174,Table1[],2,FALSE),"")</f>
        <v>100</v>
      </c>
      <c r="H174" s="78">
        <f t="shared" si="54"/>
        <v>47</v>
      </c>
      <c r="I174" s="104">
        <v>4</v>
      </c>
      <c r="J174" s="75">
        <v>4</v>
      </c>
      <c r="K174" s="105" t="s">
        <v>108</v>
      </c>
      <c r="L174" s="105" t="s">
        <v>109</v>
      </c>
      <c r="M174" s="106">
        <v>0</v>
      </c>
      <c r="N174" s="104">
        <v>5</v>
      </c>
      <c r="O174" s="75">
        <v>5</v>
      </c>
      <c r="P174" s="105" t="s">
        <v>108</v>
      </c>
      <c r="Q174" s="105" t="s">
        <v>109</v>
      </c>
      <c r="R174" s="121">
        <v>0</v>
      </c>
      <c r="S174" s="125">
        <f>'Manhole Quick Ratings'!H75</f>
        <v>1</v>
      </c>
      <c r="T174" s="77">
        <f>'Manhole Quick Ratings'!I75</f>
        <v>4</v>
      </c>
      <c r="U174" s="77">
        <f>'Manhole Quick Ratings'!J75</f>
        <v>0</v>
      </c>
      <c r="V174" s="78">
        <f>'Manhole Quick Ratings'!K75</f>
        <v>0</v>
      </c>
      <c r="W174" s="125">
        <f>'Manhole Quick Ratings'!M75</f>
        <v>1</v>
      </c>
      <c r="X174" s="77">
        <f>'Manhole Quick Ratings'!N75</f>
        <v>5</v>
      </c>
      <c r="Y174" s="77">
        <f>'Manhole Quick Ratings'!O75</f>
        <v>0</v>
      </c>
      <c r="Z174" s="78">
        <f>'Manhole Quick Ratings'!P75</f>
        <v>0</v>
      </c>
      <c r="AA174" s="125">
        <f>'Manhole Quick Ratings'!R75</f>
        <v>1</v>
      </c>
      <c r="AB174" s="77">
        <f>'Manhole Quick Ratings'!S75</f>
        <v>9</v>
      </c>
      <c r="AC174" s="77">
        <f>'Manhole Quick Ratings'!T75</f>
        <v>0</v>
      </c>
      <c r="AD174" s="78">
        <f>'Manhole Quick Ratings'!U75</f>
        <v>0</v>
      </c>
      <c r="AE174" s="125" t="str">
        <f t="shared" si="50"/>
        <v>19</v>
      </c>
      <c r="AF174" s="127">
        <f>IF(AE174&gt;0,AE174/10/$AP$11,1)</f>
        <v>1.5833333333333333</v>
      </c>
      <c r="AG174" s="77">
        <v>2</v>
      </c>
      <c r="AH174" s="128">
        <f t="shared" si="51"/>
        <v>3.1666666666666665</v>
      </c>
      <c r="AI174" s="69"/>
      <c r="AJ174" s="33">
        <f>IF(F174&gt;0,VLOOKUP(F174,Table2[],3,FALSE),"")</f>
        <v>400</v>
      </c>
      <c r="AK174" s="34">
        <f t="shared" si="52"/>
        <v>3102.9088464985639</v>
      </c>
      <c r="AL174" s="35">
        <f t="shared" si="53"/>
        <v>1458.3671578543249</v>
      </c>
      <c r="AM174" s="36">
        <f t="shared" si="49"/>
        <v>12448.544574870502</v>
      </c>
      <c r="AN174" s="28"/>
      <c r="AX174" s="38">
        <f t="shared" si="45"/>
        <v>1</v>
      </c>
      <c r="AZ174" s="39">
        <f t="shared" si="46"/>
        <v>1</v>
      </c>
      <c r="BA174" s="15" t="str">
        <f t="shared" si="47"/>
        <v/>
      </c>
      <c r="BB174" s="40" t="str">
        <f t="shared" si="48"/>
        <v/>
      </c>
    </row>
    <row r="175" spans="1:54" ht="15" customHeight="1" x14ac:dyDescent="0.2">
      <c r="A175" s="74">
        <v>162</v>
      </c>
      <c r="B175" s="75">
        <v>64</v>
      </c>
      <c r="C175" s="76" t="s">
        <v>221</v>
      </c>
      <c r="D175" s="75" t="s">
        <v>164</v>
      </c>
      <c r="E175" s="77">
        <v>48</v>
      </c>
      <c r="F175" s="77">
        <v>1995</v>
      </c>
      <c r="G175" s="77">
        <f>IF(F175&gt;0,VLOOKUP(D175,Table1[],2,FALSE),"")</f>
        <v>100</v>
      </c>
      <c r="H175" s="78">
        <f t="shared" si="54"/>
        <v>72</v>
      </c>
      <c r="I175" s="104">
        <v>4</v>
      </c>
      <c r="J175" s="75">
        <v>4</v>
      </c>
      <c r="K175" s="105" t="s">
        <v>108</v>
      </c>
      <c r="L175" s="105" t="s">
        <v>109</v>
      </c>
      <c r="M175" s="106">
        <v>0</v>
      </c>
      <c r="N175" s="104">
        <v>6</v>
      </c>
      <c r="O175" s="75">
        <v>6</v>
      </c>
      <c r="P175" s="105" t="s">
        <v>108</v>
      </c>
      <c r="Q175" s="105" t="s">
        <v>109</v>
      </c>
      <c r="R175" s="121">
        <v>0</v>
      </c>
      <c r="S175" s="125">
        <f>'Manhole Quick Ratings'!H66</f>
        <v>1</v>
      </c>
      <c r="T175" s="77">
        <f>'Manhole Quick Ratings'!I66</f>
        <v>4</v>
      </c>
      <c r="U175" s="77">
        <f>'Manhole Quick Ratings'!J66</f>
        <v>0</v>
      </c>
      <c r="V175" s="78">
        <f>'Manhole Quick Ratings'!K66</f>
        <v>0</v>
      </c>
      <c r="W175" s="125">
        <f>'Manhole Quick Ratings'!M66</f>
        <v>1</v>
      </c>
      <c r="X175" s="77">
        <f>'Manhole Quick Ratings'!N66</f>
        <v>6</v>
      </c>
      <c r="Y175" s="77">
        <f>'Manhole Quick Ratings'!O66</f>
        <v>0</v>
      </c>
      <c r="Z175" s="78">
        <f>'Manhole Quick Ratings'!P66</f>
        <v>0</v>
      </c>
      <c r="AA175" s="125">
        <f>'Manhole Quick Ratings'!R66</f>
        <v>1</v>
      </c>
      <c r="AB175" s="77" t="str">
        <f>'Manhole Quick Ratings'!S66</f>
        <v>A</v>
      </c>
      <c r="AC175" s="77">
        <f>'Manhole Quick Ratings'!T66</f>
        <v>0</v>
      </c>
      <c r="AD175" s="78">
        <f>'Manhole Quick Ratings'!U66</f>
        <v>0</v>
      </c>
      <c r="AE175" s="125" t="str">
        <f t="shared" si="50"/>
        <v>1A</v>
      </c>
      <c r="AF175" s="127">
        <f>(10/10/$AP$11)+1</f>
        <v>1.8333333333333335</v>
      </c>
      <c r="AG175" s="77">
        <v>1</v>
      </c>
      <c r="AH175" s="128">
        <f t="shared" si="51"/>
        <v>1.8333333333333335</v>
      </c>
      <c r="AI175" s="69"/>
      <c r="AJ175" s="33">
        <f>IF(F175&gt;0,VLOOKUP(F175,Table2[],3,FALSE),"")</f>
        <v>1569.4374178049065</v>
      </c>
      <c r="AK175" s="34">
        <f t="shared" si="52"/>
        <v>3102.9088464985639</v>
      </c>
      <c r="AL175" s="35">
        <f t="shared" si="53"/>
        <v>2234.0943694789657</v>
      </c>
      <c r="AM175" s="36">
        <f t="shared" si="49"/>
        <v>26064.487887180552</v>
      </c>
      <c r="AN175" s="28"/>
      <c r="AX175" s="38">
        <f t="shared" si="45"/>
        <v>1</v>
      </c>
      <c r="AZ175" s="39">
        <f t="shared" si="46"/>
        <v>1</v>
      </c>
      <c r="BA175" s="15" t="str">
        <f t="shared" si="47"/>
        <v/>
      </c>
      <c r="BB175" s="40" t="str">
        <f t="shared" si="48"/>
        <v/>
      </c>
    </row>
    <row r="176" spans="1:54" ht="15" customHeight="1" x14ac:dyDescent="0.2">
      <c r="A176" s="74">
        <v>163</v>
      </c>
      <c r="B176" s="75">
        <v>154</v>
      </c>
      <c r="C176" s="76" t="s">
        <v>221</v>
      </c>
      <c r="D176" s="75" t="s">
        <v>164</v>
      </c>
      <c r="E176" s="77">
        <v>48</v>
      </c>
      <c r="F176" s="77">
        <v>1999</v>
      </c>
      <c r="G176" s="77">
        <f>IF(F176&gt;0,VLOOKUP(D176,Table1[],2,FALSE),"")</f>
        <v>100</v>
      </c>
      <c r="H176" s="78">
        <f t="shared" si="54"/>
        <v>76</v>
      </c>
      <c r="I176" s="104">
        <v>4</v>
      </c>
      <c r="J176" s="75">
        <v>4</v>
      </c>
      <c r="K176" s="105" t="s">
        <v>108</v>
      </c>
      <c r="L176" s="105" t="s">
        <v>109</v>
      </c>
      <c r="M176" s="106">
        <v>0</v>
      </c>
      <c r="N176" s="104">
        <v>5</v>
      </c>
      <c r="O176" s="75">
        <v>5</v>
      </c>
      <c r="P176" s="105" t="s">
        <v>108</v>
      </c>
      <c r="Q176" s="105" t="s">
        <v>109</v>
      </c>
      <c r="R176" s="121">
        <v>0</v>
      </c>
      <c r="S176" s="125">
        <f>'Manhole Quick Ratings'!H156</f>
        <v>1</v>
      </c>
      <c r="T176" s="77">
        <f>'Manhole Quick Ratings'!I156</f>
        <v>4</v>
      </c>
      <c r="U176" s="77">
        <f>'Manhole Quick Ratings'!J156</f>
        <v>0</v>
      </c>
      <c r="V176" s="78">
        <f>'Manhole Quick Ratings'!K156</f>
        <v>0</v>
      </c>
      <c r="W176" s="125">
        <f>'Manhole Quick Ratings'!M156</f>
        <v>1</v>
      </c>
      <c r="X176" s="77">
        <f>'Manhole Quick Ratings'!N156</f>
        <v>5</v>
      </c>
      <c r="Y176" s="77">
        <f>'Manhole Quick Ratings'!O156</f>
        <v>0</v>
      </c>
      <c r="Z176" s="78">
        <f>'Manhole Quick Ratings'!P156</f>
        <v>0</v>
      </c>
      <c r="AA176" s="125">
        <f>'Manhole Quick Ratings'!R156</f>
        <v>1</v>
      </c>
      <c r="AB176" s="77">
        <f>'Manhole Quick Ratings'!S156</f>
        <v>9</v>
      </c>
      <c r="AC176" s="77">
        <f>'Manhole Quick Ratings'!T156</f>
        <v>0</v>
      </c>
      <c r="AD176" s="78">
        <f>'Manhole Quick Ratings'!U156</f>
        <v>0</v>
      </c>
      <c r="AE176" s="125" t="str">
        <f t="shared" si="50"/>
        <v>19</v>
      </c>
      <c r="AF176" s="127">
        <f>IF(AE176&gt;0,AE176/10/$AP$11,1)</f>
        <v>1.5833333333333333</v>
      </c>
      <c r="AG176" s="77">
        <v>1</v>
      </c>
      <c r="AH176" s="128">
        <f t="shared" si="51"/>
        <v>1.5833333333333333</v>
      </c>
      <c r="AI176" s="69"/>
      <c r="AJ176" s="33">
        <f>IF(F176&gt;0,VLOOKUP(F176,Table2[],3,FALSE),"")</f>
        <v>1717.1232348324859</v>
      </c>
      <c r="AK176" s="34">
        <f t="shared" si="52"/>
        <v>3102.9088464985639</v>
      </c>
      <c r="AL176" s="35">
        <f t="shared" si="53"/>
        <v>2358.2107233389088</v>
      </c>
      <c r="AM176" s="36">
        <f t="shared" si="49"/>
        <v>29335.810745159994</v>
      </c>
      <c r="AN176" s="28"/>
      <c r="AX176" s="38">
        <f t="shared" si="45"/>
        <v>1</v>
      </c>
      <c r="AZ176" s="39">
        <f t="shared" si="46"/>
        <v>1</v>
      </c>
      <c r="BA176" s="15" t="str">
        <f t="shared" si="47"/>
        <v/>
      </c>
      <c r="BB176" s="40" t="str">
        <f t="shared" si="48"/>
        <v/>
      </c>
    </row>
    <row r="177" spans="1:54" ht="15" customHeight="1" x14ac:dyDescent="0.2">
      <c r="A177" s="74">
        <v>164</v>
      </c>
      <c r="B177" s="75">
        <v>48</v>
      </c>
      <c r="C177" s="76" t="s">
        <v>221</v>
      </c>
      <c r="D177" s="75" t="s">
        <v>164</v>
      </c>
      <c r="E177" s="77">
        <v>48</v>
      </c>
      <c r="F177" s="77">
        <v>1999</v>
      </c>
      <c r="G177" s="77">
        <f>IF(F177&gt;0,VLOOKUP(D177,Table1[],2,FALSE),"")</f>
        <v>100</v>
      </c>
      <c r="H177" s="78">
        <f t="shared" si="54"/>
        <v>76</v>
      </c>
      <c r="I177" s="104">
        <v>4</v>
      </c>
      <c r="J177" s="75">
        <v>4</v>
      </c>
      <c r="K177" s="105" t="s">
        <v>108</v>
      </c>
      <c r="L177" s="105" t="s">
        <v>109</v>
      </c>
      <c r="M177" s="106">
        <v>0</v>
      </c>
      <c r="N177" s="104">
        <v>5</v>
      </c>
      <c r="O177" s="75">
        <v>5</v>
      </c>
      <c r="P177" s="105" t="s">
        <v>108</v>
      </c>
      <c r="Q177" s="105" t="s">
        <v>109</v>
      </c>
      <c r="R177" s="121">
        <v>0</v>
      </c>
      <c r="S177" s="125">
        <f>'Manhole Quick Ratings'!H50</f>
        <v>1</v>
      </c>
      <c r="T177" s="77">
        <f>'Manhole Quick Ratings'!I50</f>
        <v>4</v>
      </c>
      <c r="U177" s="77">
        <f>'Manhole Quick Ratings'!J50</f>
        <v>0</v>
      </c>
      <c r="V177" s="78">
        <f>'Manhole Quick Ratings'!K50</f>
        <v>0</v>
      </c>
      <c r="W177" s="125">
        <f>'Manhole Quick Ratings'!M50</f>
        <v>1</v>
      </c>
      <c r="X177" s="77">
        <f>'Manhole Quick Ratings'!N50</f>
        <v>5</v>
      </c>
      <c r="Y177" s="77">
        <f>'Manhole Quick Ratings'!O50</f>
        <v>0</v>
      </c>
      <c r="Z177" s="78">
        <f>'Manhole Quick Ratings'!P50</f>
        <v>0</v>
      </c>
      <c r="AA177" s="125">
        <f>'Manhole Quick Ratings'!R50</f>
        <v>1</v>
      </c>
      <c r="AB177" s="77">
        <f>'Manhole Quick Ratings'!S50</f>
        <v>9</v>
      </c>
      <c r="AC177" s="77">
        <f>'Manhole Quick Ratings'!T50</f>
        <v>0</v>
      </c>
      <c r="AD177" s="78">
        <f>'Manhole Quick Ratings'!U50</f>
        <v>0</v>
      </c>
      <c r="AE177" s="125" t="str">
        <f t="shared" si="50"/>
        <v>19</v>
      </c>
      <c r="AF177" s="127">
        <f>IF(AE177&gt;0,AE177/10/$AP$11,1)</f>
        <v>1.5833333333333333</v>
      </c>
      <c r="AG177" s="77">
        <v>1</v>
      </c>
      <c r="AH177" s="128">
        <f t="shared" si="51"/>
        <v>1.5833333333333333</v>
      </c>
      <c r="AI177" s="69"/>
      <c r="AJ177" s="33">
        <f>IF(F177&gt;0,VLOOKUP(F177,Table2[],3,FALSE),"")</f>
        <v>1717.1232348324859</v>
      </c>
      <c r="AK177" s="34">
        <f t="shared" si="52"/>
        <v>3102.9088464985639</v>
      </c>
      <c r="AL177" s="35">
        <f t="shared" si="53"/>
        <v>2358.2107233389088</v>
      </c>
      <c r="AM177" s="36">
        <f t="shared" si="49"/>
        <v>29335.810745159994</v>
      </c>
      <c r="AN177" s="28"/>
      <c r="AX177" s="38">
        <f t="shared" si="45"/>
        <v>1</v>
      </c>
      <c r="AZ177" s="39">
        <f t="shared" si="46"/>
        <v>1</v>
      </c>
      <c r="BA177" s="15" t="str">
        <f t="shared" si="47"/>
        <v/>
      </c>
      <c r="BB177" s="40" t="str">
        <f t="shared" si="48"/>
        <v/>
      </c>
    </row>
    <row r="178" spans="1:54" ht="15" customHeight="1" x14ac:dyDescent="0.2">
      <c r="A178" s="74">
        <v>165</v>
      </c>
      <c r="B178" s="75">
        <v>49</v>
      </c>
      <c r="C178" s="76" t="s">
        <v>221</v>
      </c>
      <c r="D178" s="75" t="s">
        <v>164</v>
      </c>
      <c r="E178" s="77">
        <v>48</v>
      </c>
      <c r="F178" s="77">
        <v>1999</v>
      </c>
      <c r="G178" s="77">
        <f>IF(F178&gt;0,VLOOKUP(D178,Table1[],2,FALSE),"")</f>
        <v>100</v>
      </c>
      <c r="H178" s="78">
        <f t="shared" si="54"/>
        <v>76</v>
      </c>
      <c r="I178" s="104">
        <v>4</v>
      </c>
      <c r="J178" s="75">
        <v>4</v>
      </c>
      <c r="K178" s="105" t="s">
        <v>142</v>
      </c>
      <c r="L178" s="105" t="s">
        <v>109</v>
      </c>
      <c r="M178" s="106">
        <v>0</v>
      </c>
      <c r="N178" s="104">
        <v>7</v>
      </c>
      <c r="O178" s="75">
        <v>7</v>
      </c>
      <c r="P178" s="105" t="s">
        <v>131</v>
      </c>
      <c r="Q178" s="105" t="s">
        <v>109</v>
      </c>
      <c r="R178" s="121">
        <v>5</v>
      </c>
      <c r="S178" s="125">
        <f>'Manhole Quick Ratings'!H51</f>
        <v>1</v>
      </c>
      <c r="T178" s="77">
        <f>'Manhole Quick Ratings'!I51</f>
        <v>4</v>
      </c>
      <c r="U178" s="77">
        <f>'Manhole Quick Ratings'!J51</f>
        <v>0</v>
      </c>
      <c r="V178" s="78">
        <f>'Manhole Quick Ratings'!K51</f>
        <v>0</v>
      </c>
      <c r="W178" s="125">
        <f>'Manhole Quick Ratings'!M51</f>
        <v>1</v>
      </c>
      <c r="X178" s="77">
        <f>'Manhole Quick Ratings'!N51</f>
        <v>7</v>
      </c>
      <c r="Y178" s="77">
        <f>'Manhole Quick Ratings'!O51</f>
        <v>0</v>
      </c>
      <c r="Z178" s="78">
        <f>'Manhole Quick Ratings'!P51</f>
        <v>0</v>
      </c>
      <c r="AA178" s="125">
        <f>'Manhole Quick Ratings'!R51</f>
        <v>1</v>
      </c>
      <c r="AB178" s="77" t="str">
        <f>'Manhole Quick Ratings'!S51</f>
        <v>A</v>
      </c>
      <c r="AC178" s="77">
        <f>'Manhole Quick Ratings'!T51</f>
        <v>0</v>
      </c>
      <c r="AD178" s="78">
        <f>'Manhole Quick Ratings'!U51</f>
        <v>0</v>
      </c>
      <c r="AE178" s="125" t="str">
        <f t="shared" si="50"/>
        <v>1A</v>
      </c>
      <c r="AF178" s="127">
        <f>(10/10/$AP$11)+1</f>
        <v>1.8333333333333335</v>
      </c>
      <c r="AG178" s="77">
        <v>1</v>
      </c>
      <c r="AH178" s="128">
        <f t="shared" si="51"/>
        <v>1.8333333333333335</v>
      </c>
      <c r="AI178" s="69"/>
      <c r="AJ178" s="33">
        <f>IF(F178&gt;0,VLOOKUP(F178,Table2[],3,FALSE),"")</f>
        <v>1717.1232348324859</v>
      </c>
      <c r="AK178" s="34">
        <f t="shared" si="52"/>
        <v>3102.9088464985639</v>
      </c>
      <c r="AL178" s="35">
        <f t="shared" si="53"/>
        <v>2358.2107233389088</v>
      </c>
      <c r="AM178" s="36">
        <f t="shared" si="49"/>
        <v>29335.810745159994</v>
      </c>
      <c r="AN178" s="28"/>
      <c r="AX178" s="38">
        <f t="shared" si="45"/>
        <v>1</v>
      </c>
      <c r="AZ178" s="39">
        <f t="shared" si="46"/>
        <v>1</v>
      </c>
      <c r="BA178" s="15" t="str">
        <f t="shared" si="47"/>
        <v/>
      </c>
      <c r="BB178" s="40" t="str">
        <f t="shared" si="48"/>
        <v/>
      </c>
    </row>
    <row r="179" spans="1:54" ht="15" customHeight="1" x14ac:dyDescent="0.2">
      <c r="A179" s="74">
        <v>166</v>
      </c>
      <c r="B179" s="75">
        <v>59</v>
      </c>
      <c r="C179" s="76" t="s">
        <v>229</v>
      </c>
      <c r="D179" s="75" t="s">
        <v>164</v>
      </c>
      <c r="E179" s="77">
        <v>48</v>
      </c>
      <c r="F179" s="77">
        <v>1999</v>
      </c>
      <c r="G179" s="77">
        <f>IF(F179&gt;0,VLOOKUP(D179,Table1[],2,FALSE),"")</f>
        <v>100</v>
      </c>
      <c r="H179" s="78">
        <f t="shared" si="54"/>
        <v>76</v>
      </c>
      <c r="I179" s="104">
        <v>4</v>
      </c>
      <c r="J179" s="75">
        <v>4</v>
      </c>
      <c r="K179" s="105" t="s">
        <v>108</v>
      </c>
      <c r="L179" s="105" t="s">
        <v>109</v>
      </c>
      <c r="M179" s="106">
        <v>0</v>
      </c>
      <c r="N179" s="104">
        <v>5</v>
      </c>
      <c r="O179" s="75">
        <v>5</v>
      </c>
      <c r="P179" s="105" t="s">
        <v>108</v>
      </c>
      <c r="Q179" s="105" t="s">
        <v>109</v>
      </c>
      <c r="R179" s="121">
        <v>0</v>
      </c>
      <c r="S179" s="125">
        <f>'Manhole Quick Ratings'!H61</f>
        <v>1</v>
      </c>
      <c r="T179" s="77">
        <f>'Manhole Quick Ratings'!I61</f>
        <v>4</v>
      </c>
      <c r="U179" s="77">
        <f>'Manhole Quick Ratings'!J61</f>
        <v>0</v>
      </c>
      <c r="V179" s="78">
        <f>'Manhole Quick Ratings'!K61</f>
        <v>0</v>
      </c>
      <c r="W179" s="125">
        <f>'Manhole Quick Ratings'!M61</f>
        <v>1</v>
      </c>
      <c r="X179" s="77">
        <f>'Manhole Quick Ratings'!N61</f>
        <v>5</v>
      </c>
      <c r="Y179" s="77">
        <f>'Manhole Quick Ratings'!O61</f>
        <v>0</v>
      </c>
      <c r="Z179" s="78">
        <f>'Manhole Quick Ratings'!P61</f>
        <v>0</v>
      </c>
      <c r="AA179" s="125">
        <f>'Manhole Quick Ratings'!R61</f>
        <v>1</v>
      </c>
      <c r="AB179" s="77">
        <f>'Manhole Quick Ratings'!S61</f>
        <v>9</v>
      </c>
      <c r="AC179" s="77">
        <f>'Manhole Quick Ratings'!T61</f>
        <v>0</v>
      </c>
      <c r="AD179" s="78">
        <f>'Manhole Quick Ratings'!U61</f>
        <v>0</v>
      </c>
      <c r="AE179" s="125" t="str">
        <f t="shared" si="50"/>
        <v>19</v>
      </c>
      <c r="AF179" s="127">
        <f>IF(AE179&gt;0,AE179/10/$AP$11,1)</f>
        <v>1.5833333333333333</v>
      </c>
      <c r="AG179" s="77">
        <v>1</v>
      </c>
      <c r="AH179" s="128">
        <f t="shared" ref="AH179:AH206" si="55">AF179*AG179</f>
        <v>1.5833333333333333</v>
      </c>
      <c r="AI179" s="69"/>
      <c r="AJ179" s="33">
        <f>IF(F179&gt;0,VLOOKUP(F179,Table2[],3,FALSE),"")</f>
        <v>1717.1232348324859</v>
      </c>
      <c r="AK179" s="34">
        <f t="shared" si="52"/>
        <v>3102.9088464985639</v>
      </c>
      <c r="AL179" s="35">
        <f t="shared" si="53"/>
        <v>2358.2107233389088</v>
      </c>
      <c r="AM179" s="36">
        <f t="shared" si="49"/>
        <v>29335.810745159994</v>
      </c>
      <c r="AN179" s="28"/>
      <c r="AX179" s="38">
        <f t="shared" si="45"/>
        <v>1</v>
      </c>
      <c r="AZ179" s="39">
        <f t="shared" si="46"/>
        <v>1</v>
      </c>
      <c r="BA179" s="15" t="str">
        <f t="shared" si="47"/>
        <v/>
      </c>
      <c r="BB179" s="40" t="str">
        <f t="shared" si="48"/>
        <v/>
      </c>
    </row>
    <row r="180" spans="1:54" ht="15" customHeight="1" x14ac:dyDescent="0.2">
      <c r="A180" s="74">
        <v>167</v>
      </c>
      <c r="B180" s="75">
        <v>209</v>
      </c>
      <c r="C180" s="76" t="s">
        <v>100</v>
      </c>
      <c r="D180" s="75" t="s">
        <v>164</v>
      </c>
      <c r="E180" s="77">
        <v>48</v>
      </c>
      <c r="F180" s="77">
        <v>1970</v>
      </c>
      <c r="G180" s="77">
        <f>IF(F180&gt;0,VLOOKUP(D180,Table1[],2,FALSE),"")</f>
        <v>100</v>
      </c>
      <c r="H180" s="78">
        <f t="shared" si="54"/>
        <v>47</v>
      </c>
      <c r="I180" s="104">
        <v>4</v>
      </c>
      <c r="J180" s="75">
        <v>4</v>
      </c>
      <c r="K180" s="105" t="s">
        <v>108</v>
      </c>
      <c r="L180" s="105" t="s">
        <v>109</v>
      </c>
      <c r="M180" s="106">
        <v>0</v>
      </c>
      <c r="N180" s="104">
        <v>5</v>
      </c>
      <c r="O180" s="75">
        <v>5</v>
      </c>
      <c r="P180" s="105" t="s">
        <v>108</v>
      </c>
      <c r="Q180" s="105" t="s">
        <v>109</v>
      </c>
      <c r="R180" s="121">
        <v>0</v>
      </c>
      <c r="S180" s="125">
        <f>'Manhole Quick Ratings'!H211</f>
        <v>1</v>
      </c>
      <c r="T180" s="77">
        <f>'Manhole Quick Ratings'!I211</f>
        <v>4</v>
      </c>
      <c r="U180" s="77">
        <f>'Manhole Quick Ratings'!J211</f>
        <v>0</v>
      </c>
      <c r="V180" s="78">
        <f>'Manhole Quick Ratings'!K211</f>
        <v>0</v>
      </c>
      <c r="W180" s="125">
        <f>'Manhole Quick Ratings'!M211</f>
        <v>1</v>
      </c>
      <c r="X180" s="77">
        <f>'Manhole Quick Ratings'!N211</f>
        <v>5</v>
      </c>
      <c r="Y180" s="77">
        <f>'Manhole Quick Ratings'!O211</f>
        <v>0</v>
      </c>
      <c r="Z180" s="78">
        <f>'Manhole Quick Ratings'!P211</f>
        <v>0</v>
      </c>
      <c r="AA180" s="125">
        <f>'Manhole Quick Ratings'!R211</f>
        <v>1</v>
      </c>
      <c r="AB180" s="77">
        <f>'Manhole Quick Ratings'!S211</f>
        <v>0</v>
      </c>
      <c r="AC180" s="77">
        <f>'Manhole Quick Ratings'!T211</f>
        <v>0</v>
      </c>
      <c r="AD180" s="78">
        <f>'Manhole Quick Ratings'!U211</f>
        <v>0</v>
      </c>
      <c r="AE180" s="125" t="str">
        <f t="shared" si="50"/>
        <v>10</v>
      </c>
      <c r="AF180" s="127">
        <f>IF(AE180&gt;0,AE180/10/$AP$11,1)</f>
        <v>0.83333333333333337</v>
      </c>
      <c r="AG180" s="77">
        <v>3</v>
      </c>
      <c r="AH180" s="128">
        <f t="shared" si="55"/>
        <v>2.5</v>
      </c>
      <c r="AI180" s="69"/>
      <c r="AJ180" s="33">
        <f>IF(F180&gt;0,VLOOKUP(F180,Table2[],3,FALSE),"")</f>
        <v>400</v>
      </c>
      <c r="AK180" s="34">
        <f t="shared" si="52"/>
        <v>3102.9088464985639</v>
      </c>
      <c r="AL180" s="35">
        <f t="shared" si="53"/>
        <v>1458.3671578543249</v>
      </c>
      <c r="AM180" s="36">
        <f t="shared" si="49"/>
        <v>12448.544574870502</v>
      </c>
      <c r="AN180" s="28"/>
      <c r="AX180" s="38">
        <f t="shared" si="45"/>
        <v>1</v>
      </c>
      <c r="AZ180" s="39">
        <f t="shared" si="46"/>
        <v>1</v>
      </c>
      <c r="BA180" s="15" t="str">
        <f t="shared" si="47"/>
        <v/>
      </c>
      <c r="BB180" s="40" t="str">
        <f t="shared" si="48"/>
        <v/>
      </c>
    </row>
    <row r="181" spans="1:54" ht="15" customHeight="1" x14ac:dyDescent="0.2">
      <c r="A181" s="74">
        <v>168</v>
      </c>
      <c r="B181" s="75">
        <v>81</v>
      </c>
      <c r="C181" s="76" t="s">
        <v>207</v>
      </c>
      <c r="D181" s="75" t="s">
        <v>164</v>
      </c>
      <c r="E181" s="77">
        <v>48</v>
      </c>
      <c r="F181" s="77">
        <v>1970</v>
      </c>
      <c r="G181" s="77">
        <f>IF(F181&gt;0,VLOOKUP(D181,Table1[],2,FALSE),"")</f>
        <v>100</v>
      </c>
      <c r="H181" s="78">
        <f t="shared" si="54"/>
        <v>47</v>
      </c>
      <c r="I181" s="104">
        <v>4</v>
      </c>
      <c r="J181" s="75">
        <v>4</v>
      </c>
      <c r="K181" s="105" t="s">
        <v>108</v>
      </c>
      <c r="L181" s="105" t="s">
        <v>109</v>
      </c>
      <c r="M181" s="106">
        <v>0</v>
      </c>
      <c r="N181" s="104">
        <v>5</v>
      </c>
      <c r="O181" s="75">
        <v>5</v>
      </c>
      <c r="P181" s="105" t="s">
        <v>108</v>
      </c>
      <c r="Q181" s="105" t="s">
        <v>109</v>
      </c>
      <c r="R181" s="121">
        <v>0</v>
      </c>
      <c r="S181" s="125">
        <f>'Manhole Quick Ratings'!H83</f>
        <v>1</v>
      </c>
      <c r="T181" s="77">
        <f>'Manhole Quick Ratings'!I83</f>
        <v>4</v>
      </c>
      <c r="U181" s="77">
        <f>'Manhole Quick Ratings'!J83</f>
        <v>0</v>
      </c>
      <c r="V181" s="78">
        <f>'Manhole Quick Ratings'!K83</f>
        <v>0</v>
      </c>
      <c r="W181" s="125">
        <f>'Manhole Quick Ratings'!M83</f>
        <v>1</v>
      </c>
      <c r="X181" s="77">
        <f>'Manhole Quick Ratings'!N83</f>
        <v>5</v>
      </c>
      <c r="Y181" s="77">
        <f>'Manhole Quick Ratings'!O83</f>
        <v>0</v>
      </c>
      <c r="Z181" s="78">
        <f>'Manhole Quick Ratings'!P83</f>
        <v>0</v>
      </c>
      <c r="AA181" s="125">
        <f>'Manhole Quick Ratings'!R83</f>
        <v>1</v>
      </c>
      <c r="AB181" s="77">
        <f>'Manhole Quick Ratings'!S83</f>
        <v>9</v>
      </c>
      <c r="AC181" s="77">
        <f>'Manhole Quick Ratings'!T83</f>
        <v>0</v>
      </c>
      <c r="AD181" s="78">
        <f>'Manhole Quick Ratings'!U83</f>
        <v>0</v>
      </c>
      <c r="AE181" s="125" t="str">
        <f t="shared" si="50"/>
        <v>19</v>
      </c>
      <c r="AF181" s="127">
        <f>IF(AE181&gt;0,AE181/10/$AP$11,1)</f>
        <v>1.5833333333333333</v>
      </c>
      <c r="AG181" s="77">
        <v>1</v>
      </c>
      <c r="AH181" s="128">
        <f t="shared" si="55"/>
        <v>1.5833333333333333</v>
      </c>
      <c r="AI181" s="69"/>
      <c r="AJ181" s="33">
        <f>IF(F181&gt;0,VLOOKUP(F181,Table2[],3,FALSE),"")</f>
        <v>400</v>
      </c>
      <c r="AK181" s="34">
        <f t="shared" si="52"/>
        <v>3102.9088464985639</v>
      </c>
      <c r="AL181" s="35">
        <f t="shared" si="53"/>
        <v>1458.3671578543249</v>
      </c>
      <c r="AM181" s="36">
        <f t="shared" si="49"/>
        <v>12448.544574870502</v>
      </c>
      <c r="AN181" s="28"/>
      <c r="AX181" s="38">
        <f t="shared" si="45"/>
        <v>1</v>
      </c>
      <c r="AZ181" s="39">
        <f t="shared" si="46"/>
        <v>1</v>
      </c>
      <c r="BA181" s="15" t="str">
        <f t="shared" si="47"/>
        <v/>
      </c>
      <c r="BB181" s="40" t="str">
        <f t="shared" si="48"/>
        <v/>
      </c>
    </row>
    <row r="182" spans="1:54" ht="15" customHeight="1" x14ac:dyDescent="0.2">
      <c r="A182" s="74">
        <v>169</v>
      </c>
      <c r="B182" s="75">
        <v>218</v>
      </c>
      <c r="C182" s="76" t="s">
        <v>186</v>
      </c>
      <c r="D182" s="75" t="s">
        <v>164</v>
      </c>
      <c r="E182" s="77">
        <v>48</v>
      </c>
      <c r="F182" s="77">
        <v>1970</v>
      </c>
      <c r="G182" s="77">
        <f>IF(F182&gt;0,VLOOKUP(D182,Table1[],2,FALSE),"")</f>
        <v>100</v>
      </c>
      <c r="H182" s="78">
        <f t="shared" si="54"/>
        <v>47</v>
      </c>
      <c r="I182" s="104">
        <v>4</v>
      </c>
      <c r="J182" s="75">
        <v>4</v>
      </c>
      <c r="K182" s="105" t="s">
        <v>108</v>
      </c>
      <c r="L182" s="105" t="s">
        <v>109</v>
      </c>
      <c r="M182" s="106">
        <v>0</v>
      </c>
      <c r="N182" s="104">
        <v>4</v>
      </c>
      <c r="O182" s="75">
        <v>4</v>
      </c>
      <c r="P182" s="105" t="s">
        <v>108</v>
      </c>
      <c r="Q182" s="105" t="s">
        <v>109</v>
      </c>
      <c r="R182" s="121">
        <v>0</v>
      </c>
      <c r="S182" s="125">
        <f>'Manhole Quick Ratings'!H220</f>
        <v>1</v>
      </c>
      <c r="T182" s="77">
        <f>'Manhole Quick Ratings'!I220</f>
        <v>4</v>
      </c>
      <c r="U182" s="77">
        <f>'Manhole Quick Ratings'!J220</f>
        <v>0</v>
      </c>
      <c r="V182" s="78">
        <f>'Manhole Quick Ratings'!K220</f>
        <v>0</v>
      </c>
      <c r="W182" s="125">
        <f>'Manhole Quick Ratings'!M220</f>
        <v>1</v>
      </c>
      <c r="X182" s="77">
        <f>'Manhole Quick Ratings'!N220</f>
        <v>4</v>
      </c>
      <c r="Y182" s="77">
        <f>'Manhole Quick Ratings'!O220</f>
        <v>0</v>
      </c>
      <c r="Z182" s="78">
        <f>'Manhole Quick Ratings'!P220</f>
        <v>0</v>
      </c>
      <c r="AA182" s="125">
        <f>'Manhole Quick Ratings'!R220</f>
        <v>1</v>
      </c>
      <c r="AB182" s="77">
        <f>'Manhole Quick Ratings'!S220</f>
        <v>8</v>
      </c>
      <c r="AC182" s="77">
        <f>'Manhole Quick Ratings'!T220</f>
        <v>0</v>
      </c>
      <c r="AD182" s="78">
        <f>'Manhole Quick Ratings'!U220</f>
        <v>0</v>
      </c>
      <c r="AE182" s="125" t="str">
        <f t="shared" si="50"/>
        <v>18</v>
      </c>
      <c r="AF182" s="127">
        <f>IF(AE182&gt;0,AE182/10/$AP$11,1)</f>
        <v>1.5</v>
      </c>
      <c r="AG182" s="77">
        <v>3</v>
      </c>
      <c r="AH182" s="128">
        <f t="shared" si="55"/>
        <v>4.5</v>
      </c>
      <c r="AI182" s="69"/>
      <c r="AJ182" s="33">
        <f>IF(F182&gt;0,VLOOKUP(F182,Table2[],3,FALSE),"")</f>
        <v>400</v>
      </c>
      <c r="AK182" s="34">
        <f t="shared" si="52"/>
        <v>3102.9088464985639</v>
      </c>
      <c r="AL182" s="35">
        <f t="shared" si="53"/>
        <v>1458.3671578543249</v>
      </c>
      <c r="AM182" s="36">
        <f t="shared" si="49"/>
        <v>12448.544574870502</v>
      </c>
      <c r="AN182" s="28"/>
      <c r="AX182" s="38">
        <f t="shared" si="45"/>
        <v>1</v>
      </c>
      <c r="AZ182" s="39">
        <f t="shared" si="46"/>
        <v>1</v>
      </c>
      <c r="BA182" s="15" t="str">
        <f t="shared" si="47"/>
        <v/>
      </c>
      <c r="BB182" s="40" t="str">
        <f t="shared" si="48"/>
        <v/>
      </c>
    </row>
    <row r="183" spans="1:54" ht="15" customHeight="1" x14ac:dyDescent="0.2">
      <c r="A183" s="74">
        <v>170</v>
      </c>
      <c r="B183" s="75">
        <v>105</v>
      </c>
      <c r="C183" s="76" t="s">
        <v>224</v>
      </c>
      <c r="D183" s="75" t="s">
        <v>164</v>
      </c>
      <c r="E183" s="77">
        <v>48</v>
      </c>
      <c r="F183" s="77">
        <v>1970</v>
      </c>
      <c r="G183" s="77">
        <f>IF(F183&gt;0,VLOOKUP(D183,Table1[],2,FALSE),"")</f>
        <v>100</v>
      </c>
      <c r="H183" s="78">
        <f t="shared" si="54"/>
        <v>47</v>
      </c>
      <c r="I183" s="104">
        <v>4</v>
      </c>
      <c r="J183" s="75">
        <v>4</v>
      </c>
      <c r="K183" s="105" t="s">
        <v>108</v>
      </c>
      <c r="L183" s="105" t="s">
        <v>109</v>
      </c>
      <c r="M183" s="106">
        <v>0</v>
      </c>
      <c r="N183" s="104">
        <v>4</v>
      </c>
      <c r="O183" s="75">
        <v>4</v>
      </c>
      <c r="P183" s="105" t="s">
        <v>108</v>
      </c>
      <c r="Q183" s="105" t="s">
        <v>109</v>
      </c>
      <c r="R183" s="121">
        <v>0</v>
      </c>
      <c r="S183" s="125">
        <f>'Manhole Quick Ratings'!H107</f>
        <v>1</v>
      </c>
      <c r="T183" s="77">
        <f>'Manhole Quick Ratings'!I107</f>
        <v>4</v>
      </c>
      <c r="U183" s="77">
        <f>'Manhole Quick Ratings'!J107</f>
        <v>0</v>
      </c>
      <c r="V183" s="78">
        <f>'Manhole Quick Ratings'!K107</f>
        <v>0</v>
      </c>
      <c r="W183" s="125">
        <f>'Manhole Quick Ratings'!M107</f>
        <v>1</v>
      </c>
      <c r="X183" s="77">
        <f>'Manhole Quick Ratings'!N107</f>
        <v>4</v>
      </c>
      <c r="Y183" s="77">
        <f>'Manhole Quick Ratings'!O107</f>
        <v>0</v>
      </c>
      <c r="Z183" s="78">
        <f>'Manhole Quick Ratings'!P107</f>
        <v>0</v>
      </c>
      <c r="AA183" s="125">
        <f>'Manhole Quick Ratings'!R107</f>
        <v>1</v>
      </c>
      <c r="AB183" s="77">
        <f>'Manhole Quick Ratings'!S107</f>
        <v>8</v>
      </c>
      <c r="AC183" s="77">
        <f>'Manhole Quick Ratings'!T107</f>
        <v>0</v>
      </c>
      <c r="AD183" s="78">
        <f>'Manhole Quick Ratings'!U107</f>
        <v>0</v>
      </c>
      <c r="AE183" s="125" t="str">
        <f t="shared" si="50"/>
        <v>18</v>
      </c>
      <c r="AF183" s="127">
        <f>IF(AE183&gt;0,AE183/10/$AP$11,1)</f>
        <v>1.5</v>
      </c>
      <c r="AG183" s="77">
        <v>2</v>
      </c>
      <c r="AH183" s="128">
        <f t="shared" si="55"/>
        <v>3</v>
      </c>
      <c r="AI183" s="69"/>
      <c r="AJ183" s="33">
        <f>IF(F183&gt;0,VLOOKUP(F183,Table2[],3,FALSE),"")</f>
        <v>400</v>
      </c>
      <c r="AK183" s="34">
        <f t="shared" si="52"/>
        <v>3102.9088464985639</v>
      </c>
      <c r="AL183" s="35">
        <f t="shared" si="53"/>
        <v>1458.3671578543249</v>
      </c>
      <c r="AM183" s="36">
        <f t="shared" si="49"/>
        <v>12448.544574870502</v>
      </c>
      <c r="AN183" s="28"/>
      <c r="AX183" s="38">
        <f t="shared" si="45"/>
        <v>1</v>
      </c>
      <c r="AZ183" s="39">
        <f t="shared" si="46"/>
        <v>1</v>
      </c>
      <c r="BA183" s="15" t="str">
        <f t="shared" si="47"/>
        <v/>
      </c>
      <c r="BB183" s="40" t="str">
        <f t="shared" si="48"/>
        <v/>
      </c>
    </row>
    <row r="184" spans="1:54" ht="15" customHeight="1" x14ac:dyDescent="0.2">
      <c r="A184" s="74">
        <v>171</v>
      </c>
      <c r="B184" s="75"/>
      <c r="C184" s="76" t="s">
        <v>185</v>
      </c>
      <c r="D184" s="75" t="s">
        <v>164</v>
      </c>
      <c r="E184" s="77">
        <v>48</v>
      </c>
      <c r="F184" s="77">
        <v>1970</v>
      </c>
      <c r="G184" s="77">
        <f>IF(F184&gt;0,VLOOKUP(D184,Table1[],2,FALSE),"")</f>
        <v>100</v>
      </c>
      <c r="H184" s="78">
        <f t="shared" si="54"/>
        <v>47</v>
      </c>
      <c r="I184" s="107"/>
      <c r="J184" s="108"/>
      <c r="K184" s="108"/>
      <c r="L184" s="108"/>
      <c r="M184" s="109"/>
      <c r="N184" s="107"/>
      <c r="O184" s="108"/>
      <c r="P184" s="108"/>
      <c r="Q184" s="108"/>
      <c r="R184" s="109"/>
      <c r="S184" s="107"/>
      <c r="T184" s="108"/>
      <c r="U184" s="108"/>
      <c r="V184" s="109"/>
      <c r="W184" s="107"/>
      <c r="X184" s="108"/>
      <c r="Y184" s="108"/>
      <c r="Z184" s="109"/>
      <c r="AA184" s="107"/>
      <c r="AB184" s="108"/>
      <c r="AC184" s="108"/>
      <c r="AD184" s="109"/>
      <c r="AE184" s="107"/>
      <c r="AF184" s="129">
        <v>1</v>
      </c>
      <c r="AG184" s="77">
        <v>3</v>
      </c>
      <c r="AH184" s="128">
        <f t="shared" si="55"/>
        <v>3</v>
      </c>
      <c r="AI184" s="69"/>
      <c r="AJ184" s="33">
        <f>IF(F184&gt;0,VLOOKUP(F184,Table2[],3,FALSE),"")</f>
        <v>400</v>
      </c>
      <c r="AK184" s="34">
        <f t="shared" si="52"/>
        <v>3102.9088464985639</v>
      </c>
      <c r="AL184" s="35">
        <f t="shared" si="53"/>
        <v>1458.3671578543249</v>
      </c>
      <c r="AM184" s="36">
        <f t="shared" si="49"/>
        <v>12448.544574870502</v>
      </c>
      <c r="AN184" s="28"/>
      <c r="AX184" s="38">
        <f t="shared" si="45"/>
        <v>1</v>
      </c>
      <c r="AZ184" s="39">
        <f t="shared" si="46"/>
        <v>1</v>
      </c>
      <c r="BA184" s="15" t="str">
        <f t="shared" si="47"/>
        <v/>
      </c>
      <c r="BB184" s="40" t="str">
        <f t="shared" si="48"/>
        <v/>
      </c>
    </row>
    <row r="185" spans="1:54" ht="15" customHeight="1" x14ac:dyDescent="0.2">
      <c r="A185" s="74">
        <v>172</v>
      </c>
      <c r="B185" s="75">
        <v>90</v>
      </c>
      <c r="C185" s="76" t="s">
        <v>233</v>
      </c>
      <c r="D185" s="75" t="s">
        <v>164</v>
      </c>
      <c r="E185" s="77">
        <v>48</v>
      </c>
      <c r="F185" s="77">
        <v>1970</v>
      </c>
      <c r="G185" s="77">
        <f>IF(F185&gt;0,VLOOKUP(D185,Table1[],2,FALSE),"")</f>
        <v>100</v>
      </c>
      <c r="H185" s="78">
        <f t="shared" si="54"/>
        <v>47</v>
      </c>
      <c r="I185" s="104">
        <v>4</v>
      </c>
      <c r="J185" s="75">
        <v>4</v>
      </c>
      <c r="K185" s="105" t="s">
        <v>108</v>
      </c>
      <c r="L185" s="105" t="s">
        <v>109</v>
      </c>
      <c r="M185" s="106">
        <v>0</v>
      </c>
      <c r="N185" s="104">
        <v>4</v>
      </c>
      <c r="O185" s="75">
        <v>4</v>
      </c>
      <c r="P185" s="105" t="s">
        <v>108</v>
      </c>
      <c r="Q185" s="105" t="s">
        <v>109</v>
      </c>
      <c r="R185" s="121">
        <v>0</v>
      </c>
      <c r="S185" s="125">
        <f>'Manhole Quick Ratings'!H92</f>
        <v>1</v>
      </c>
      <c r="T185" s="77">
        <f>'Manhole Quick Ratings'!I92</f>
        <v>4</v>
      </c>
      <c r="U185" s="77">
        <f>'Manhole Quick Ratings'!J92</f>
        <v>0</v>
      </c>
      <c r="V185" s="78">
        <f>'Manhole Quick Ratings'!K92</f>
        <v>0</v>
      </c>
      <c r="W185" s="125">
        <f>'Manhole Quick Ratings'!M92</f>
        <v>1</v>
      </c>
      <c r="X185" s="77">
        <f>'Manhole Quick Ratings'!N92</f>
        <v>4</v>
      </c>
      <c r="Y185" s="77">
        <f>'Manhole Quick Ratings'!O92</f>
        <v>0</v>
      </c>
      <c r="Z185" s="78">
        <f>'Manhole Quick Ratings'!P92</f>
        <v>0</v>
      </c>
      <c r="AA185" s="125">
        <f>'Manhole Quick Ratings'!R92</f>
        <v>1</v>
      </c>
      <c r="AB185" s="77">
        <f>'Manhole Quick Ratings'!S92</f>
        <v>8</v>
      </c>
      <c r="AC185" s="77">
        <f>'Manhole Quick Ratings'!T92</f>
        <v>0</v>
      </c>
      <c r="AD185" s="78">
        <f>'Manhole Quick Ratings'!U92</f>
        <v>0</v>
      </c>
      <c r="AE185" s="125" t="str">
        <f t="shared" ref="AE185:AE206" si="56">_xlfn.CONCAT(AA185,AB185)</f>
        <v>18</v>
      </c>
      <c r="AF185" s="127">
        <f>IF(AE185&gt;0,AE185/10/$AP$11,1)</f>
        <v>1.5</v>
      </c>
      <c r="AG185" s="77">
        <v>1</v>
      </c>
      <c r="AH185" s="128">
        <f t="shared" si="55"/>
        <v>1.5</v>
      </c>
      <c r="AI185" s="69"/>
      <c r="AJ185" s="33">
        <f>IF(F185&gt;0,VLOOKUP(F185,Table2[],3,FALSE),"")</f>
        <v>400</v>
      </c>
      <c r="AK185" s="34">
        <f t="shared" si="52"/>
        <v>3102.9088464985639</v>
      </c>
      <c r="AL185" s="35">
        <f t="shared" si="53"/>
        <v>1458.3671578543249</v>
      </c>
      <c r="AM185" s="36">
        <f t="shared" si="49"/>
        <v>12448.544574870502</v>
      </c>
      <c r="AN185" s="28"/>
      <c r="AX185" s="38">
        <f t="shared" si="45"/>
        <v>1</v>
      </c>
      <c r="AZ185" s="39">
        <f t="shared" si="46"/>
        <v>1</v>
      </c>
      <c r="BA185" s="15" t="str">
        <f t="shared" si="47"/>
        <v/>
      </c>
      <c r="BB185" s="40" t="str">
        <f t="shared" si="48"/>
        <v/>
      </c>
    </row>
    <row r="186" spans="1:54" ht="15" customHeight="1" x14ac:dyDescent="0.2">
      <c r="A186" s="74">
        <v>173</v>
      </c>
      <c r="B186" s="75">
        <v>23</v>
      </c>
      <c r="C186" s="76" t="s">
        <v>223</v>
      </c>
      <c r="D186" s="75" t="s">
        <v>164</v>
      </c>
      <c r="E186" s="77">
        <v>48</v>
      </c>
      <c r="F186" s="77">
        <v>1970</v>
      </c>
      <c r="G186" s="77">
        <f>IF(F186&gt;0,VLOOKUP(D186,Table1[],2,FALSE),"")</f>
        <v>100</v>
      </c>
      <c r="H186" s="78">
        <f t="shared" si="54"/>
        <v>47</v>
      </c>
      <c r="I186" s="104">
        <v>4</v>
      </c>
      <c r="J186" s="75">
        <v>4</v>
      </c>
      <c r="K186" s="105" t="s">
        <v>108</v>
      </c>
      <c r="L186" s="105" t="s">
        <v>109</v>
      </c>
      <c r="M186" s="106">
        <v>0</v>
      </c>
      <c r="N186" s="104">
        <v>5</v>
      </c>
      <c r="O186" s="75">
        <v>5</v>
      </c>
      <c r="P186" s="105" t="s">
        <v>108</v>
      </c>
      <c r="Q186" s="105" t="s">
        <v>109</v>
      </c>
      <c r="R186" s="121">
        <v>0</v>
      </c>
      <c r="S186" s="125">
        <f>'Manhole Quick Ratings'!H25</f>
        <v>1</v>
      </c>
      <c r="T186" s="77">
        <f>'Manhole Quick Ratings'!I25</f>
        <v>4</v>
      </c>
      <c r="U186" s="77">
        <f>'Manhole Quick Ratings'!J25</f>
        <v>0</v>
      </c>
      <c r="V186" s="78">
        <f>'Manhole Quick Ratings'!K25</f>
        <v>0</v>
      </c>
      <c r="W186" s="125">
        <f>'Manhole Quick Ratings'!M25</f>
        <v>1</v>
      </c>
      <c r="X186" s="77">
        <f>'Manhole Quick Ratings'!N25</f>
        <v>5</v>
      </c>
      <c r="Y186" s="77">
        <f>'Manhole Quick Ratings'!O25</f>
        <v>0</v>
      </c>
      <c r="Z186" s="78">
        <f>'Manhole Quick Ratings'!P25</f>
        <v>0</v>
      </c>
      <c r="AA186" s="125">
        <f>'Manhole Quick Ratings'!R25</f>
        <v>1</v>
      </c>
      <c r="AB186" s="77">
        <f>'Manhole Quick Ratings'!S25</f>
        <v>9</v>
      </c>
      <c r="AC186" s="77">
        <f>'Manhole Quick Ratings'!T25</f>
        <v>0</v>
      </c>
      <c r="AD186" s="78">
        <f>'Manhole Quick Ratings'!U25</f>
        <v>0</v>
      </c>
      <c r="AE186" s="125" t="str">
        <f t="shared" si="56"/>
        <v>19</v>
      </c>
      <c r="AF186" s="127">
        <f>IF(AE186&gt;0,AE186/10/$AP$11,1)</f>
        <v>1.5833333333333333</v>
      </c>
      <c r="AG186" s="77">
        <v>3</v>
      </c>
      <c r="AH186" s="128">
        <f t="shared" si="55"/>
        <v>4.75</v>
      </c>
      <c r="AI186" s="69"/>
      <c r="AJ186" s="33">
        <f>IF(F186&gt;0,VLOOKUP(F186,Table2[],3,FALSE),"")</f>
        <v>400</v>
      </c>
      <c r="AK186" s="34">
        <f t="shared" si="52"/>
        <v>3102.9088464985639</v>
      </c>
      <c r="AL186" s="35">
        <f t="shared" si="53"/>
        <v>1458.3671578543249</v>
      </c>
      <c r="AM186" s="36">
        <f t="shared" si="49"/>
        <v>12448.544574870502</v>
      </c>
      <c r="AN186" s="28"/>
      <c r="AX186" s="38">
        <f t="shared" si="45"/>
        <v>1</v>
      </c>
      <c r="AZ186" s="39">
        <f t="shared" si="46"/>
        <v>1</v>
      </c>
      <c r="BA186" s="15" t="str">
        <f t="shared" si="47"/>
        <v/>
      </c>
      <c r="BB186" s="40" t="str">
        <f t="shared" si="48"/>
        <v/>
      </c>
    </row>
    <row r="187" spans="1:54" ht="15" customHeight="1" x14ac:dyDescent="0.2">
      <c r="A187" s="74">
        <v>174</v>
      </c>
      <c r="B187" s="75">
        <v>89</v>
      </c>
      <c r="C187" s="76" t="s">
        <v>233</v>
      </c>
      <c r="D187" s="75" t="s">
        <v>164</v>
      </c>
      <c r="E187" s="77">
        <v>48</v>
      </c>
      <c r="F187" s="77">
        <v>1970</v>
      </c>
      <c r="G187" s="77">
        <f>IF(F187&gt;0,VLOOKUP(D187,Table1[],2,FALSE),"")</f>
        <v>100</v>
      </c>
      <c r="H187" s="78">
        <f t="shared" si="54"/>
        <v>47</v>
      </c>
      <c r="I187" s="104">
        <v>4</v>
      </c>
      <c r="J187" s="75">
        <v>4</v>
      </c>
      <c r="K187" s="105" t="s">
        <v>120</v>
      </c>
      <c r="L187" s="105" t="s">
        <v>109</v>
      </c>
      <c r="M187" s="106">
        <v>0</v>
      </c>
      <c r="N187" s="104">
        <v>5</v>
      </c>
      <c r="O187" s="75">
        <v>5</v>
      </c>
      <c r="P187" s="105" t="s">
        <v>132</v>
      </c>
      <c r="Q187" s="105" t="s">
        <v>109</v>
      </c>
      <c r="R187" s="121">
        <v>0</v>
      </c>
      <c r="S187" s="125">
        <f>'Manhole Quick Ratings'!H91</f>
        <v>1</v>
      </c>
      <c r="T187" s="77">
        <f>'Manhole Quick Ratings'!I91</f>
        <v>4</v>
      </c>
      <c r="U187" s="77">
        <f>'Manhole Quick Ratings'!J91</f>
        <v>0</v>
      </c>
      <c r="V187" s="78">
        <f>'Manhole Quick Ratings'!K91</f>
        <v>0</v>
      </c>
      <c r="W187" s="125">
        <f>'Manhole Quick Ratings'!M91</f>
        <v>1</v>
      </c>
      <c r="X187" s="77">
        <f>'Manhole Quick Ratings'!N91</f>
        <v>5</v>
      </c>
      <c r="Y187" s="77">
        <f>'Manhole Quick Ratings'!O91</f>
        <v>0</v>
      </c>
      <c r="Z187" s="78">
        <f>'Manhole Quick Ratings'!P91</f>
        <v>0</v>
      </c>
      <c r="AA187" s="125">
        <f>'Manhole Quick Ratings'!R91</f>
        <v>1</v>
      </c>
      <c r="AB187" s="77">
        <f>'Manhole Quick Ratings'!S91</f>
        <v>9</v>
      </c>
      <c r="AC187" s="77">
        <f>'Manhole Quick Ratings'!T91</f>
        <v>0</v>
      </c>
      <c r="AD187" s="78">
        <f>'Manhole Quick Ratings'!U91</f>
        <v>0</v>
      </c>
      <c r="AE187" s="125" t="str">
        <f t="shared" si="56"/>
        <v>19</v>
      </c>
      <c r="AF187" s="127">
        <f>IF(AE187&gt;0,AE187/10/$AP$11,1)</f>
        <v>1.5833333333333333</v>
      </c>
      <c r="AG187" s="77">
        <v>1</v>
      </c>
      <c r="AH187" s="128">
        <f t="shared" si="55"/>
        <v>1.5833333333333333</v>
      </c>
      <c r="AI187" s="69"/>
      <c r="AJ187" s="33">
        <f>IF(F187&gt;0,VLOOKUP(F187,Table2[],3,FALSE),"")</f>
        <v>400</v>
      </c>
      <c r="AK187" s="34">
        <f t="shared" si="52"/>
        <v>3102.9088464985639</v>
      </c>
      <c r="AL187" s="35">
        <f t="shared" si="53"/>
        <v>1458.3671578543249</v>
      </c>
      <c r="AM187" s="36">
        <f t="shared" si="49"/>
        <v>12448.544574870502</v>
      </c>
      <c r="AN187" s="28"/>
      <c r="AX187" s="38">
        <f t="shared" si="45"/>
        <v>1</v>
      </c>
      <c r="AZ187" s="39">
        <f t="shared" si="46"/>
        <v>1</v>
      </c>
      <c r="BA187" s="15" t="str">
        <f t="shared" si="47"/>
        <v/>
      </c>
      <c r="BB187" s="40" t="str">
        <f t="shared" si="48"/>
        <v/>
      </c>
    </row>
    <row r="188" spans="1:54" ht="15" customHeight="1" x14ac:dyDescent="0.2">
      <c r="A188" s="74">
        <v>175</v>
      </c>
      <c r="B188" s="75">
        <v>88</v>
      </c>
      <c r="C188" s="76" t="s">
        <v>233</v>
      </c>
      <c r="D188" s="75" t="s">
        <v>164</v>
      </c>
      <c r="E188" s="77">
        <v>48</v>
      </c>
      <c r="F188" s="77">
        <v>1970</v>
      </c>
      <c r="G188" s="77">
        <f>IF(F188&gt;0,VLOOKUP(D188,Table1[],2,FALSE),"")</f>
        <v>100</v>
      </c>
      <c r="H188" s="78">
        <f t="shared" si="54"/>
        <v>47</v>
      </c>
      <c r="I188" s="104">
        <v>4</v>
      </c>
      <c r="J188" s="75">
        <v>4</v>
      </c>
      <c r="K188" s="105" t="s">
        <v>108</v>
      </c>
      <c r="L188" s="105" t="s">
        <v>109</v>
      </c>
      <c r="M188" s="106">
        <v>0</v>
      </c>
      <c r="N188" s="104">
        <v>5</v>
      </c>
      <c r="O188" s="75">
        <v>5</v>
      </c>
      <c r="P188" s="105" t="s">
        <v>108</v>
      </c>
      <c r="Q188" s="105" t="s">
        <v>109</v>
      </c>
      <c r="R188" s="121">
        <v>0</v>
      </c>
      <c r="S188" s="125">
        <f>'Manhole Quick Ratings'!H90</f>
        <v>1</v>
      </c>
      <c r="T188" s="77">
        <f>'Manhole Quick Ratings'!I90</f>
        <v>4</v>
      </c>
      <c r="U188" s="77">
        <f>'Manhole Quick Ratings'!J90</f>
        <v>0</v>
      </c>
      <c r="V188" s="78">
        <f>'Manhole Quick Ratings'!K90</f>
        <v>0</v>
      </c>
      <c r="W188" s="125">
        <f>'Manhole Quick Ratings'!M90</f>
        <v>1</v>
      </c>
      <c r="X188" s="77">
        <f>'Manhole Quick Ratings'!N90</f>
        <v>5</v>
      </c>
      <c r="Y188" s="77">
        <f>'Manhole Quick Ratings'!O90</f>
        <v>0</v>
      </c>
      <c r="Z188" s="78">
        <f>'Manhole Quick Ratings'!P90</f>
        <v>0</v>
      </c>
      <c r="AA188" s="125">
        <f>'Manhole Quick Ratings'!R90</f>
        <v>1</v>
      </c>
      <c r="AB188" s="77">
        <f>'Manhole Quick Ratings'!S90</f>
        <v>9</v>
      </c>
      <c r="AC188" s="77">
        <f>'Manhole Quick Ratings'!T90</f>
        <v>0</v>
      </c>
      <c r="AD188" s="78">
        <f>'Manhole Quick Ratings'!U90</f>
        <v>0</v>
      </c>
      <c r="AE188" s="125" t="str">
        <f t="shared" si="56"/>
        <v>19</v>
      </c>
      <c r="AF188" s="127">
        <f>IF(AE188&gt;0,AE188/10/$AP$11,1)</f>
        <v>1.5833333333333333</v>
      </c>
      <c r="AG188" s="77">
        <v>1</v>
      </c>
      <c r="AH188" s="128">
        <f t="shared" si="55"/>
        <v>1.5833333333333333</v>
      </c>
      <c r="AI188" s="69"/>
      <c r="AJ188" s="33">
        <f>IF(F188&gt;0,VLOOKUP(F188,Table2[],3,FALSE),"")</f>
        <v>400</v>
      </c>
      <c r="AK188" s="34">
        <f t="shared" si="52"/>
        <v>3102.9088464985639</v>
      </c>
      <c r="AL188" s="35">
        <f t="shared" si="53"/>
        <v>1458.3671578543249</v>
      </c>
      <c r="AM188" s="36">
        <f t="shared" si="49"/>
        <v>12448.544574870502</v>
      </c>
      <c r="AN188" s="28"/>
      <c r="AX188" s="38">
        <f t="shared" si="45"/>
        <v>1</v>
      </c>
      <c r="AZ188" s="39">
        <f t="shared" si="46"/>
        <v>1</v>
      </c>
      <c r="BA188" s="15" t="str">
        <f t="shared" si="47"/>
        <v/>
      </c>
      <c r="BB188" s="40" t="str">
        <f t="shared" si="48"/>
        <v/>
      </c>
    </row>
    <row r="189" spans="1:54" ht="15" customHeight="1" x14ac:dyDescent="0.2">
      <c r="A189" s="74">
        <v>176</v>
      </c>
      <c r="B189" s="75">
        <v>183</v>
      </c>
      <c r="C189" s="76" t="s">
        <v>225</v>
      </c>
      <c r="D189" s="75" t="s">
        <v>164</v>
      </c>
      <c r="E189" s="77">
        <v>48</v>
      </c>
      <c r="F189" s="77">
        <v>1970</v>
      </c>
      <c r="G189" s="77">
        <f>IF(F189&gt;0,VLOOKUP(D189,Table1[],2,FALSE),"")</f>
        <v>100</v>
      </c>
      <c r="H189" s="78">
        <f t="shared" si="54"/>
        <v>47</v>
      </c>
      <c r="I189" s="104">
        <v>4</v>
      </c>
      <c r="J189" s="75">
        <v>4</v>
      </c>
      <c r="K189" s="105" t="s">
        <v>108</v>
      </c>
      <c r="L189" s="105" t="s">
        <v>109</v>
      </c>
      <c r="M189" s="106">
        <v>0</v>
      </c>
      <c r="N189" s="104">
        <v>6</v>
      </c>
      <c r="O189" s="75">
        <v>6</v>
      </c>
      <c r="P189" s="105" t="s">
        <v>108</v>
      </c>
      <c r="Q189" s="105" t="s">
        <v>109</v>
      </c>
      <c r="R189" s="121">
        <v>0</v>
      </c>
      <c r="S189" s="125">
        <f>'Manhole Quick Ratings'!H185</f>
        <v>1</v>
      </c>
      <c r="T189" s="77">
        <f>'Manhole Quick Ratings'!I185</f>
        <v>4</v>
      </c>
      <c r="U189" s="77">
        <f>'Manhole Quick Ratings'!J185</f>
        <v>0</v>
      </c>
      <c r="V189" s="78">
        <f>'Manhole Quick Ratings'!K185</f>
        <v>0</v>
      </c>
      <c r="W189" s="125">
        <f>'Manhole Quick Ratings'!M185</f>
        <v>1</v>
      </c>
      <c r="X189" s="77">
        <f>'Manhole Quick Ratings'!N185</f>
        <v>6</v>
      </c>
      <c r="Y189" s="77">
        <f>'Manhole Quick Ratings'!O185</f>
        <v>0</v>
      </c>
      <c r="Z189" s="78">
        <f>'Manhole Quick Ratings'!P185</f>
        <v>0</v>
      </c>
      <c r="AA189" s="125">
        <f>'Manhole Quick Ratings'!R185</f>
        <v>1</v>
      </c>
      <c r="AB189" s="77" t="str">
        <f>'Manhole Quick Ratings'!S185</f>
        <v>A</v>
      </c>
      <c r="AC189" s="77">
        <f>'Manhole Quick Ratings'!T185</f>
        <v>0</v>
      </c>
      <c r="AD189" s="78">
        <f>'Manhole Quick Ratings'!U185</f>
        <v>0</v>
      </c>
      <c r="AE189" s="125" t="str">
        <f t="shared" si="56"/>
        <v>1A</v>
      </c>
      <c r="AF189" s="127">
        <f>(10/10/$AP$11)+1</f>
        <v>1.8333333333333335</v>
      </c>
      <c r="AG189" s="77">
        <v>1</v>
      </c>
      <c r="AH189" s="128">
        <f t="shared" si="55"/>
        <v>1.8333333333333335</v>
      </c>
      <c r="AI189" s="69"/>
      <c r="AJ189" s="33">
        <f>IF(F189&gt;0,VLOOKUP(F189,Table2[],3,FALSE),"")</f>
        <v>400</v>
      </c>
      <c r="AK189" s="34">
        <f t="shared" si="52"/>
        <v>3102.9088464985639</v>
      </c>
      <c r="AL189" s="35">
        <f t="shared" si="53"/>
        <v>1458.3671578543249</v>
      </c>
      <c r="AM189" s="36">
        <f t="shared" si="49"/>
        <v>12448.544574870502</v>
      </c>
      <c r="AN189" s="28"/>
      <c r="AX189" s="38">
        <f t="shared" si="45"/>
        <v>1</v>
      </c>
      <c r="AZ189" s="39">
        <f t="shared" si="46"/>
        <v>1</v>
      </c>
      <c r="BA189" s="15" t="str">
        <f t="shared" si="47"/>
        <v/>
      </c>
      <c r="BB189" s="40" t="str">
        <f t="shared" si="48"/>
        <v/>
      </c>
    </row>
    <row r="190" spans="1:54" ht="15" customHeight="1" x14ac:dyDescent="0.2">
      <c r="A190" s="74">
        <v>177</v>
      </c>
      <c r="B190" s="75">
        <v>87</v>
      </c>
      <c r="C190" s="76" t="s">
        <v>233</v>
      </c>
      <c r="D190" s="75" t="s">
        <v>164</v>
      </c>
      <c r="E190" s="77">
        <v>48</v>
      </c>
      <c r="F190" s="77">
        <v>1970</v>
      </c>
      <c r="G190" s="77">
        <f>IF(F190&gt;0,VLOOKUP(D190,Table1[],2,FALSE),"")</f>
        <v>100</v>
      </c>
      <c r="H190" s="78">
        <f t="shared" si="54"/>
        <v>47</v>
      </c>
      <c r="I190" s="104">
        <v>4</v>
      </c>
      <c r="J190" s="75">
        <v>4</v>
      </c>
      <c r="K190" s="105" t="s">
        <v>108</v>
      </c>
      <c r="L190" s="105" t="s">
        <v>109</v>
      </c>
      <c r="M190" s="106">
        <v>0</v>
      </c>
      <c r="N190" s="104">
        <v>5</v>
      </c>
      <c r="O190" s="75">
        <v>5</v>
      </c>
      <c r="P190" s="105" t="s">
        <v>108</v>
      </c>
      <c r="Q190" s="105" t="s">
        <v>109</v>
      </c>
      <c r="R190" s="121">
        <v>0</v>
      </c>
      <c r="S190" s="125">
        <f>'Manhole Quick Ratings'!H89</f>
        <v>1</v>
      </c>
      <c r="T190" s="77">
        <f>'Manhole Quick Ratings'!I89</f>
        <v>4</v>
      </c>
      <c r="U190" s="77">
        <f>'Manhole Quick Ratings'!J89</f>
        <v>0</v>
      </c>
      <c r="V190" s="78">
        <f>'Manhole Quick Ratings'!K89</f>
        <v>0</v>
      </c>
      <c r="W190" s="125">
        <f>'Manhole Quick Ratings'!M89</f>
        <v>1</v>
      </c>
      <c r="X190" s="77">
        <f>'Manhole Quick Ratings'!N89</f>
        <v>5</v>
      </c>
      <c r="Y190" s="77">
        <f>'Manhole Quick Ratings'!O89</f>
        <v>0</v>
      </c>
      <c r="Z190" s="78">
        <f>'Manhole Quick Ratings'!P89</f>
        <v>0</v>
      </c>
      <c r="AA190" s="125">
        <f>'Manhole Quick Ratings'!R89</f>
        <v>1</v>
      </c>
      <c r="AB190" s="77">
        <f>'Manhole Quick Ratings'!S89</f>
        <v>9</v>
      </c>
      <c r="AC190" s="77">
        <f>'Manhole Quick Ratings'!T89</f>
        <v>0</v>
      </c>
      <c r="AD190" s="78">
        <f>'Manhole Quick Ratings'!U89</f>
        <v>0</v>
      </c>
      <c r="AE190" s="125" t="str">
        <f t="shared" si="56"/>
        <v>19</v>
      </c>
      <c r="AF190" s="127">
        <f>IF(AE190&gt;0,AE190/10/$AP$11,1)</f>
        <v>1.5833333333333333</v>
      </c>
      <c r="AG190" s="77">
        <v>1</v>
      </c>
      <c r="AH190" s="128">
        <f t="shared" si="55"/>
        <v>1.5833333333333333</v>
      </c>
      <c r="AI190" s="69"/>
      <c r="AJ190" s="33">
        <f>IF(F190&gt;0,VLOOKUP(F190,Table2[],3,FALSE),"")</f>
        <v>400</v>
      </c>
      <c r="AK190" s="34">
        <f t="shared" si="52"/>
        <v>3102.9088464985639</v>
      </c>
      <c r="AL190" s="35">
        <f t="shared" si="53"/>
        <v>1458.3671578543249</v>
      </c>
      <c r="AM190" s="36">
        <f t="shared" si="49"/>
        <v>12448.544574870502</v>
      </c>
      <c r="AN190" s="28"/>
      <c r="AX190" s="38">
        <f t="shared" si="45"/>
        <v>1</v>
      </c>
      <c r="AZ190" s="39">
        <f t="shared" si="46"/>
        <v>1</v>
      </c>
      <c r="BA190" s="15" t="str">
        <f t="shared" si="47"/>
        <v/>
      </c>
      <c r="BB190" s="40" t="str">
        <f t="shared" si="48"/>
        <v/>
      </c>
    </row>
    <row r="191" spans="1:54" ht="15" customHeight="1" x14ac:dyDescent="0.2">
      <c r="A191" s="74">
        <v>178</v>
      </c>
      <c r="B191" s="75">
        <v>86</v>
      </c>
      <c r="C191" s="76" t="s">
        <v>233</v>
      </c>
      <c r="D191" s="75" t="s">
        <v>164</v>
      </c>
      <c r="E191" s="77">
        <v>48</v>
      </c>
      <c r="F191" s="77">
        <v>1970</v>
      </c>
      <c r="G191" s="77">
        <f>IF(F191&gt;0,VLOOKUP(D191,Table1[],2,FALSE),"")</f>
        <v>100</v>
      </c>
      <c r="H191" s="78">
        <f t="shared" si="54"/>
        <v>47</v>
      </c>
      <c r="I191" s="104">
        <v>4</v>
      </c>
      <c r="J191" s="75">
        <v>4</v>
      </c>
      <c r="K191" s="105" t="s">
        <v>108</v>
      </c>
      <c r="L191" s="105" t="s">
        <v>109</v>
      </c>
      <c r="M191" s="106">
        <v>0</v>
      </c>
      <c r="N191" s="104">
        <v>5</v>
      </c>
      <c r="O191" s="75">
        <v>5</v>
      </c>
      <c r="P191" s="105" t="s">
        <v>108</v>
      </c>
      <c r="Q191" s="105" t="s">
        <v>109</v>
      </c>
      <c r="R191" s="121">
        <v>0</v>
      </c>
      <c r="S191" s="125">
        <f>'Manhole Quick Ratings'!H88</f>
        <v>1</v>
      </c>
      <c r="T191" s="77">
        <f>'Manhole Quick Ratings'!I88</f>
        <v>4</v>
      </c>
      <c r="U191" s="77">
        <f>'Manhole Quick Ratings'!J88</f>
        <v>0</v>
      </c>
      <c r="V191" s="78">
        <f>'Manhole Quick Ratings'!K88</f>
        <v>0</v>
      </c>
      <c r="W191" s="125">
        <f>'Manhole Quick Ratings'!M88</f>
        <v>1</v>
      </c>
      <c r="X191" s="77">
        <f>'Manhole Quick Ratings'!N88</f>
        <v>5</v>
      </c>
      <c r="Y191" s="77">
        <f>'Manhole Quick Ratings'!O88</f>
        <v>0</v>
      </c>
      <c r="Z191" s="78">
        <f>'Manhole Quick Ratings'!P88</f>
        <v>0</v>
      </c>
      <c r="AA191" s="125">
        <f>'Manhole Quick Ratings'!R88</f>
        <v>1</v>
      </c>
      <c r="AB191" s="77">
        <f>'Manhole Quick Ratings'!S88</f>
        <v>9</v>
      </c>
      <c r="AC191" s="77">
        <f>'Manhole Quick Ratings'!T88</f>
        <v>0</v>
      </c>
      <c r="AD191" s="78">
        <f>'Manhole Quick Ratings'!U88</f>
        <v>0</v>
      </c>
      <c r="AE191" s="125" t="str">
        <f t="shared" si="56"/>
        <v>19</v>
      </c>
      <c r="AF191" s="127">
        <f>IF(AE191&gt;0,AE191/10/$AP$11,1)</f>
        <v>1.5833333333333333</v>
      </c>
      <c r="AG191" s="77">
        <v>1</v>
      </c>
      <c r="AH191" s="128">
        <f t="shared" si="55"/>
        <v>1.5833333333333333</v>
      </c>
      <c r="AI191" s="69"/>
      <c r="AJ191" s="33">
        <f>IF(F191&gt;0,VLOOKUP(F191,Table2[],3,FALSE),"")</f>
        <v>400</v>
      </c>
      <c r="AK191" s="34">
        <f t="shared" si="52"/>
        <v>3102.9088464985639</v>
      </c>
      <c r="AL191" s="35">
        <f t="shared" si="53"/>
        <v>1458.3671578543249</v>
      </c>
      <c r="AM191" s="36">
        <f t="shared" si="49"/>
        <v>12448.544574870502</v>
      </c>
      <c r="AN191" s="28"/>
      <c r="AX191" s="38">
        <f t="shared" si="45"/>
        <v>1</v>
      </c>
      <c r="AZ191" s="39">
        <f t="shared" si="46"/>
        <v>1</v>
      </c>
      <c r="BA191" s="15" t="str">
        <f t="shared" si="47"/>
        <v/>
      </c>
      <c r="BB191" s="40" t="str">
        <f t="shared" si="48"/>
        <v/>
      </c>
    </row>
    <row r="192" spans="1:54" ht="15" customHeight="1" x14ac:dyDescent="0.2">
      <c r="A192" s="74">
        <v>179</v>
      </c>
      <c r="B192" s="75">
        <v>85</v>
      </c>
      <c r="C192" s="76" t="s">
        <v>233</v>
      </c>
      <c r="D192" s="75" t="s">
        <v>164</v>
      </c>
      <c r="E192" s="77">
        <v>48</v>
      </c>
      <c r="F192" s="77">
        <v>1970</v>
      </c>
      <c r="G192" s="77">
        <f>IF(F192&gt;0,VLOOKUP(D192,Table1[],2,FALSE),"")</f>
        <v>100</v>
      </c>
      <c r="H192" s="78">
        <f t="shared" si="54"/>
        <v>47</v>
      </c>
      <c r="I192" s="104">
        <v>4</v>
      </c>
      <c r="J192" s="75">
        <v>4</v>
      </c>
      <c r="K192" s="105" t="s">
        <v>121</v>
      </c>
      <c r="L192" s="105" t="s">
        <v>109</v>
      </c>
      <c r="M192" s="106">
        <v>0</v>
      </c>
      <c r="N192" s="104">
        <v>9</v>
      </c>
      <c r="O192" s="75">
        <v>9</v>
      </c>
      <c r="P192" s="105" t="s">
        <v>113</v>
      </c>
      <c r="Q192" s="105" t="s">
        <v>109</v>
      </c>
      <c r="R192" s="121">
        <v>5</v>
      </c>
      <c r="S192" s="125">
        <f>'Manhole Quick Ratings'!H87</f>
        <v>1</v>
      </c>
      <c r="T192" s="77">
        <f>'Manhole Quick Ratings'!I87</f>
        <v>4</v>
      </c>
      <c r="U192" s="77">
        <f>'Manhole Quick Ratings'!J87</f>
        <v>0</v>
      </c>
      <c r="V192" s="78">
        <f>'Manhole Quick Ratings'!K87</f>
        <v>0</v>
      </c>
      <c r="W192" s="125">
        <f>'Manhole Quick Ratings'!M87</f>
        <v>1</v>
      </c>
      <c r="X192" s="77">
        <f>'Manhole Quick Ratings'!N87</f>
        <v>9</v>
      </c>
      <c r="Y192" s="77">
        <f>'Manhole Quick Ratings'!O87</f>
        <v>0</v>
      </c>
      <c r="Z192" s="78">
        <f>'Manhole Quick Ratings'!P87</f>
        <v>0</v>
      </c>
      <c r="AA192" s="125">
        <f>'Manhole Quick Ratings'!R87</f>
        <v>1</v>
      </c>
      <c r="AB192" s="77" t="str">
        <f>'Manhole Quick Ratings'!S87</f>
        <v>A</v>
      </c>
      <c r="AC192" s="77">
        <f>'Manhole Quick Ratings'!T87</f>
        <v>0</v>
      </c>
      <c r="AD192" s="78">
        <f>'Manhole Quick Ratings'!U87</f>
        <v>0</v>
      </c>
      <c r="AE192" s="125" t="str">
        <f t="shared" si="56"/>
        <v>1A</v>
      </c>
      <c r="AF192" s="127">
        <f>(10/10/$AP$11)+1</f>
        <v>1.8333333333333335</v>
      </c>
      <c r="AG192" s="77">
        <v>1</v>
      </c>
      <c r="AH192" s="128">
        <f t="shared" si="55"/>
        <v>1.8333333333333335</v>
      </c>
      <c r="AI192" s="69"/>
      <c r="AJ192" s="33">
        <f>IF(F192&gt;0,VLOOKUP(F192,Table2[],3,FALSE),"")</f>
        <v>400</v>
      </c>
      <c r="AK192" s="34">
        <f t="shared" si="52"/>
        <v>3102.9088464985639</v>
      </c>
      <c r="AL192" s="35">
        <f t="shared" si="53"/>
        <v>1458.3671578543249</v>
      </c>
      <c r="AM192" s="36">
        <f t="shared" si="49"/>
        <v>12448.544574870502</v>
      </c>
      <c r="AN192" s="28"/>
      <c r="AX192" s="38">
        <f t="shared" si="45"/>
        <v>1</v>
      </c>
      <c r="AZ192" s="39">
        <f t="shared" si="46"/>
        <v>1</v>
      </c>
      <c r="BA192" s="15" t="str">
        <f t="shared" si="47"/>
        <v/>
      </c>
      <c r="BB192" s="40" t="str">
        <f t="shared" si="48"/>
        <v/>
      </c>
    </row>
    <row r="193" spans="1:54" ht="15" customHeight="1" x14ac:dyDescent="0.2">
      <c r="A193" s="74">
        <v>180</v>
      </c>
      <c r="B193" s="75">
        <v>84</v>
      </c>
      <c r="C193" s="76" t="s">
        <v>233</v>
      </c>
      <c r="D193" s="75" t="s">
        <v>164</v>
      </c>
      <c r="E193" s="77">
        <v>48</v>
      </c>
      <c r="F193" s="77">
        <v>1970</v>
      </c>
      <c r="G193" s="77">
        <f>IF(F193&gt;0,VLOOKUP(D193,Table1[],2,FALSE),"")</f>
        <v>100</v>
      </c>
      <c r="H193" s="78">
        <f t="shared" si="54"/>
        <v>47</v>
      </c>
      <c r="I193" s="104">
        <v>4</v>
      </c>
      <c r="J193" s="75">
        <v>4</v>
      </c>
      <c r="K193" s="105" t="s">
        <v>108</v>
      </c>
      <c r="L193" s="105" t="s">
        <v>109</v>
      </c>
      <c r="M193" s="106">
        <v>0</v>
      </c>
      <c r="N193" s="104">
        <v>5</v>
      </c>
      <c r="O193" s="75">
        <v>5</v>
      </c>
      <c r="P193" s="105" t="s">
        <v>108</v>
      </c>
      <c r="Q193" s="105" t="s">
        <v>109</v>
      </c>
      <c r="R193" s="121">
        <v>0</v>
      </c>
      <c r="S193" s="125">
        <f>'Manhole Quick Ratings'!H86</f>
        <v>1</v>
      </c>
      <c r="T193" s="77">
        <f>'Manhole Quick Ratings'!I86</f>
        <v>4</v>
      </c>
      <c r="U193" s="77">
        <f>'Manhole Quick Ratings'!J86</f>
        <v>0</v>
      </c>
      <c r="V193" s="78">
        <f>'Manhole Quick Ratings'!K86</f>
        <v>0</v>
      </c>
      <c r="W193" s="125">
        <f>'Manhole Quick Ratings'!M86</f>
        <v>1</v>
      </c>
      <c r="X193" s="77">
        <f>'Manhole Quick Ratings'!N86</f>
        <v>5</v>
      </c>
      <c r="Y193" s="77">
        <f>'Manhole Quick Ratings'!O86</f>
        <v>0</v>
      </c>
      <c r="Z193" s="78">
        <f>'Manhole Quick Ratings'!P86</f>
        <v>0</v>
      </c>
      <c r="AA193" s="125">
        <f>'Manhole Quick Ratings'!R86</f>
        <v>1</v>
      </c>
      <c r="AB193" s="77">
        <f>'Manhole Quick Ratings'!S86</f>
        <v>9</v>
      </c>
      <c r="AC193" s="77">
        <f>'Manhole Quick Ratings'!T86</f>
        <v>0</v>
      </c>
      <c r="AD193" s="78">
        <f>'Manhole Quick Ratings'!U86</f>
        <v>0</v>
      </c>
      <c r="AE193" s="125" t="str">
        <f t="shared" si="56"/>
        <v>19</v>
      </c>
      <c r="AF193" s="127">
        <f>IF(AE193&gt;0,AE193/10/$AP$11,1)</f>
        <v>1.5833333333333333</v>
      </c>
      <c r="AG193" s="77">
        <v>1</v>
      </c>
      <c r="AH193" s="128">
        <f t="shared" si="55"/>
        <v>1.5833333333333333</v>
      </c>
      <c r="AI193" s="69"/>
      <c r="AJ193" s="33">
        <f>IF(F193&gt;0,VLOOKUP(F193,Table2[],3,FALSE),"")</f>
        <v>400</v>
      </c>
      <c r="AK193" s="34">
        <f t="shared" si="52"/>
        <v>3102.9088464985639</v>
      </c>
      <c r="AL193" s="35">
        <f t="shared" si="53"/>
        <v>1458.3671578543249</v>
      </c>
      <c r="AM193" s="36">
        <f t="shared" si="49"/>
        <v>12448.544574870502</v>
      </c>
      <c r="AN193" s="28"/>
      <c r="AX193" s="38">
        <f t="shared" si="45"/>
        <v>1</v>
      </c>
      <c r="AZ193" s="39">
        <f t="shared" si="46"/>
        <v>1</v>
      </c>
      <c r="BA193" s="15" t="str">
        <f t="shared" si="47"/>
        <v/>
      </c>
      <c r="BB193" s="40" t="str">
        <f t="shared" si="48"/>
        <v/>
      </c>
    </row>
    <row r="194" spans="1:54" ht="15" customHeight="1" x14ac:dyDescent="0.2">
      <c r="A194" s="74">
        <v>181</v>
      </c>
      <c r="B194" s="75">
        <v>82</v>
      </c>
      <c r="C194" s="76" t="s">
        <v>234</v>
      </c>
      <c r="D194" s="75" t="s">
        <v>164</v>
      </c>
      <c r="E194" s="77">
        <v>48</v>
      </c>
      <c r="F194" s="77">
        <v>1970</v>
      </c>
      <c r="G194" s="77">
        <f>IF(F194&gt;0,VLOOKUP(D194,Table1[],2,FALSE),"")</f>
        <v>100</v>
      </c>
      <c r="H194" s="78">
        <f t="shared" si="54"/>
        <v>47</v>
      </c>
      <c r="I194" s="104">
        <v>4</v>
      </c>
      <c r="J194" s="75">
        <v>4</v>
      </c>
      <c r="K194" s="105" t="s">
        <v>113</v>
      </c>
      <c r="L194" s="105" t="s">
        <v>109</v>
      </c>
      <c r="M194" s="106">
        <v>0</v>
      </c>
      <c r="N194" s="104">
        <v>6</v>
      </c>
      <c r="O194" s="75">
        <v>6</v>
      </c>
      <c r="P194" s="105" t="s">
        <v>111</v>
      </c>
      <c r="Q194" s="105" t="s">
        <v>109</v>
      </c>
      <c r="R194" s="121">
        <v>5</v>
      </c>
      <c r="S194" s="125">
        <f>'Manhole Quick Ratings'!H84</f>
        <v>1</v>
      </c>
      <c r="T194" s="77">
        <f>'Manhole Quick Ratings'!I84</f>
        <v>4</v>
      </c>
      <c r="U194" s="77">
        <f>'Manhole Quick Ratings'!J84</f>
        <v>0</v>
      </c>
      <c r="V194" s="78">
        <f>'Manhole Quick Ratings'!K84</f>
        <v>0</v>
      </c>
      <c r="W194" s="125">
        <f>'Manhole Quick Ratings'!M84</f>
        <v>1</v>
      </c>
      <c r="X194" s="77">
        <f>'Manhole Quick Ratings'!N84</f>
        <v>6</v>
      </c>
      <c r="Y194" s="77">
        <f>'Manhole Quick Ratings'!O84</f>
        <v>0</v>
      </c>
      <c r="Z194" s="78">
        <f>'Manhole Quick Ratings'!P84</f>
        <v>0</v>
      </c>
      <c r="AA194" s="125">
        <f>'Manhole Quick Ratings'!R84</f>
        <v>1</v>
      </c>
      <c r="AB194" s="77" t="str">
        <f>'Manhole Quick Ratings'!S84</f>
        <v>A</v>
      </c>
      <c r="AC194" s="77">
        <f>'Manhole Quick Ratings'!T84</f>
        <v>0</v>
      </c>
      <c r="AD194" s="78">
        <f>'Manhole Quick Ratings'!U84</f>
        <v>0</v>
      </c>
      <c r="AE194" s="125" t="str">
        <f t="shared" si="56"/>
        <v>1A</v>
      </c>
      <c r="AF194" s="127">
        <f>(10/10/$AP$11)+1</f>
        <v>1.8333333333333335</v>
      </c>
      <c r="AG194" s="77">
        <v>4</v>
      </c>
      <c r="AH194" s="128">
        <f t="shared" si="55"/>
        <v>7.3333333333333339</v>
      </c>
      <c r="AI194" s="69"/>
      <c r="AJ194" s="33">
        <f>IF(F194&gt;0,VLOOKUP(F194,Table2[],3,FALSE),"")</f>
        <v>400</v>
      </c>
      <c r="AK194" s="34">
        <f t="shared" si="52"/>
        <v>3102.9088464985639</v>
      </c>
      <c r="AL194" s="35">
        <f t="shared" si="53"/>
        <v>1458.3671578543249</v>
      </c>
      <c r="AM194" s="36">
        <f t="shared" si="49"/>
        <v>12448.544574870502</v>
      </c>
      <c r="AN194" s="28"/>
      <c r="AX194" s="38">
        <f t="shared" si="45"/>
        <v>1</v>
      </c>
      <c r="AZ194" s="39">
        <f t="shared" si="46"/>
        <v>1</v>
      </c>
      <c r="BA194" s="15" t="str">
        <f t="shared" si="47"/>
        <v/>
      </c>
      <c r="BB194" s="40" t="str">
        <f t="shared" si="48"/>
        <v/>
      </c>
    </row>
    <row r="195" spans="1:54" ht="15" customHeight="1" x14ac:dyDescent="0.2">
      <c r="A195" s="74">
        <v>182</v>
      </c>
      <c r="B195" s="75">
        <v>83</v>
      </c>
      <c r="C195" s="76" t="s">
        <v>233</v>
      </c>
      <c r="D195" s="75" t="s">
        <v>164</v>
      </c>
      <c r="E195" s="77">
        <v>48</v>
      </c>
      <c r="F195" s="77">
        <v>1970</v>
      </c>
      <c r="G195" s="77">
        <f>IF(F195&gt;0,VLOOKUP(D195,Table1[],2,FALSE),"")</f>
        <v>100</v>
      </c>
      <c r="H195" s="78">
        <f t="shared" si="54"/>
        <v>47</v>
      </c>
      <c r="I195" s="104">
        <v>4</v>
      </c>
      <c r="J195" s="75">
        <v>4</v>
      </c>
      <c r="K195" s="105" t="s">
        <v>108</v>
      </c>
      <c r="L195" s="105" t="s">
        <v>109</v>
      </c>
      <c r="M195" s="106">
        <v>0</v>
      </c>
      <c r="N195" s="104">
        <v>4</v>
      </c>
      <c r="O195" s="75">
        <v>4</v>
      </c>
      <c r="P195" s="105" t="s">
        <v>108</v>
      </c>
      <c r="Q195" s="105" t="s">
        <v>109</v>
      </c>
      <c r="R195" s="121">
        <v>0</v>
      </c>
      <c r="S195" s="125">
        <f>'Manhole Quick Ratings'!H85</f>
        <v>1</v>
      </c>
      <c r="T195" s="77">
        <f>'Manhole Quick Ratings'!I85</f>
        <v>4</v>
      </c>
      <c r="U195" s="77">
        <f>'Manhole Quick Ratings'!J85</f>
        <v>0</v>
      </c>
      <c r="V195" s="78">
        <f>'Manhole Quick Ratings'!K85</f>
        <v>0</v>
      </c>
      <c r="W195" s="125">
        <f>'Manhole Quick Ratings'!M85</f>
        <v>1</v>
      </c>
      <c r="X195" s="77">
        <f>'Manhole Quick Ratings'!N85</f>
        <v>4</v>
      </c>
      <c r="Y195" s="77">
        <f>'Manhole Quick Ratings'!O85</f>
        <v>0</v>
      </c>
      <c r="Z195" s="78">
        <f>'Manhole Quick Ratings'!P85</f>
        <v>0</v>
      </c>
      <c r="AA195" s="125">
        <f>'Manhole Quick Ratings'!R85</f>
        <v>1</v>
      </c>
      <c r="AB195" s="77">
        <f>'Manhole Quick Ratings'!S85</f>
        <v>8</v>
      </c>
      <c r="AC195" s="77">
        <f>'Manhole Quick Ratings'!T85</f>
        <v>0</v>
      </c>
      <c r="AD195" s="78">
        <f>'Manhole Quick Ratings'!U85</f>
        <v>0</v>
      </c>
      <c r="AE195" s="125" t="str">
        <f t="shared" si="56"/>
        <v>18</v>
      </c>
      <c r="AF195" s="127">
        <f>IF(AE195&gt;0,AE195/10/$AP$11,1)</f>
        <v>1.5</v>
      </c>
      <c r="AG195" s="77">
        <v>1</v>
      </c>
      <c r="AH195" s="128">
        <f t="shared" si="55"/>
        <v>1.5</v>
      </c>
      <c r="AI195" s="69"/>
      <c r="AJ195" s="33">
        <f>IF(F195&gt;0,VLOOKUP(F195,Table2[],3,FALSE),"")</f>
        <v>400</v>
      </c>
      <c r="AK195" s="34">
        <f t="shared" si="52"/>
        <v>3102.9088464985639</v>
      </c>
      <c r="AL195" s="35">
        <f t="shared" si="53"/>
        <v>1458.3671578543249</v>
      </c>
      <c r="AM195" s="36">
        <f t="shared" si="49"/>
        <v>12448.544574870502</v>
      </c>
      <c r="AN195" s="28"/>
      <c r="AX195" s="38">
        <f t="shared" si="45"/>
        <v>1</v>
      </c>
      <c r="AZ195" s="39">
        <f t="shared" si="46"/>
        <v>1</v>
      </c>
      <c r="BA195" s="15" t="str">
        <f t="shared" si="47"/>
        <v/>
      </c>
      <c r="BB195" s="40" t="str">
        <f t="shared" si="48"/>
        <v/>
      </c>
    </row>
    <row r="196" spans="1:54" ht="15" customHeight="1" x14ac:dyDescent="0.2">
      <c r="A196" s="84">
        <v>183</v>
      </c>
      <c r="B196" s="85"/>
      <c r="C196" s="86" t="s">
        <v>183</v>
      </c>
      <c r="D196" s="85"/>
      <c r="E196" s="87"/>
      <c r="F196" s="87"/>
      <c r="G196" s="87"/>
      <c r="H196" s="88"/>
      <c r="I196" s="112"/>
      <c r="J196" s="85"/>
      <c r="K196" s="113"/>
      <c r="L196" s="113"/>
      <c r="M196" s="114"/>
      <c r="N196" s="112"/>
      <c r="O196" s="85"/>
      <c r="P196" s="113"/>
      <c r="Q196" s="113"/>
      <c r="R196" s="122"/>
      <c r="S196" s="111"/>
      <c r="T196" s="87"/>
      <c r="U196" s="87"/>
      <c r="V196" s="88"/>
      <c r="W196" s="111"/>
      <c r="X196" s="87"/>
      <c r="Y196" s="87"/>
      <c r="Z196" s="88"/>
      <c r="AA196" s="111"/>
      <c r="AB196" s="87"/>
      <c r="AC196" s="87"/>
      <c r="AD196" s="88"/>
      <c r="AE196" s="111"/>
      <c r="AF196" s="132"/>
      <c r="AG196" s="87"/>
      <c r="AH196" s="133"/>
      <c r="AI196" s="69"/>
      <c r="AJ196" s="42"/>
      <c r="AK196" s="28"/>
      <c r="AL196" s="43"/>
      <c r="AM196" s="44" t="str">
        <f t="shared" si="49"/>
        <v/>
      </c>
      <c r="AN196" s="28"/>
      <c r="AX196" s="38"/>
      <c r="AZ196" s="39"/>
      <c r="BB196" s="40"/>
    </row>
    <row r="197" spans="1:54" ht="15" customHeight="1" x14ac:dyDescent="0.2">
      <c r="A197" s="74">
        <v>184</v>
      </c>
      <c r="B197" s="75">
        <v>195</v>
      </c>
      <c r="C197" s="76" t="s">
        <v>100</v>
      </c>
      <c r="D197" s="75" t="s">
        <v>164</v>
      </c>
      <c r="E197" s="77">
        <v>48</v>
      </c>
      <c r="F197" s="77">
        <v>2001</v>
      </c>
      <c r="G197" s="77">
        <f>IF(F197&gt;0,VLOOKUP(D197,Table1[],2,FALSE),"")</f>
        <v>100</v>
      </c>
      <c r="H197" s="78">
        <f t="shared" si="54"/>
        <v>78</v>
      </c>
      <c r="I197" s="104">
        <v>4</v>
      </c>
      <c r="J197" s="75">
        <v>4</v>
      </c>
      <c r="K197" s="105" t="s">
        <v>108</v>
      </c>
      <c r="L197" s="105" t="s">
        <v>109</v>
      </c>
      <c r="M197" s="106">
        <v>0</v>
      </c>
      <c r="N197" s="104">
        <v>5</v>
      </c>
      <c r="O197" s="75">
        <v>5</v>
      </c>
      <c r="P197" s="105" t="s">
        <v>108</v>
      </c>
      <c r="Q197" s="105" t="s">
        <v>109</v>
      </c>
      <c r="R197" s="121">
        <v>0</v>
      </c>
      <c r="S197" s="125">
        <f>'Manhole Quick Ratings'!H197</f>
        <v>1</v>
      </c>
      <c r="T197" s="77">
        <f>'Manhole Quick Ratings'!I197</f>
        <v>4</v>
      </c>
      <c r="U197" s="77">
        <f>'Manhole Quick Ratings'!J197</f>
        <v>0</v>
      </c>
      <c r="V197" s="78">
        <f>'Manhole Quick Ratings'!K197</f>
        <v>0</v>
      </c>
      <c r="W197" s="125">
        <f>'Manhole Quick Ratings'!M197</f>
        <v>1</v>
      </c>
      <c r="X197" s="77">
        <f>'Manhole Quick Ratings'!N197</f>
        <v>5</v>
      </c>
      <c r="Y197" s="77">
        <f>'Manhole Quick Ratings'!O197</f>
        <v>0</v>
      </c>
      <c r="Z197" s="78">
        <f>'Manhole Quick Ratings'!P197</f>
        <v>0</v>
      </c>
      <c r="AA197" s="125">
        <f>'Manhole Quick Ratings'!R197</f>
        <v>1</v>
      </c>
      <c r="AB197" s="77">
        <f>'Manhole Quick Ratings'!S197</f>
        <v>9</v>
      </c>
      <c r="AC197" s="77">
        <f>'Manhole Quick Ratings'!T197</f>
        <v>0</v>
      </c>
      <c r="AD197" s="78">
        <f>'Manhole Quick Ratings'!U197</f>
        <v>0</v>
      </c>
      <c r="AE197" s="125" t="str">
        <f t="shared" si="56"/>
        <v>19</v>
      </c>
      <c r="AF197" s="127">
        <f>IF(AE197&gt;0,AE197/10/$AP$11,1)</f>
        <v>1.5833333333333333</v>
      </c>
      <c r="AG197" s="77">
        <v>1</v>
      </c>
      <c r="AH197" s="128">
        <f t="shared" si="55"/>
        <v>1.5833333333333333</v>
      </c>
      <c r="AI197" s="69"/>
      <c r="AJ197" s="33">
        <f>IF(F197&gt;0,VLOOKUP(F197,Table2[],3,FALSE),"")</f>
        <v>1825.2195767116607</v>
      </c>
      <c r="AK197" s="34">
        <f t="shared" ref="AK197:AK202" si="57">IF(F197&gt;0,$AV$68,"")</f>
        <v>3102.9088464985639</v>
      </c>
      <c r="AL197" s="35">
        <f t="shared" ref="AL197" si="58">IF(F197&gt;0,(H197/G197)*AK197,"")</f>
        <v>2420.2689002688799</v>
      </c>
      <c r="AM197" s="36">
        <f t="shared" ref="AM197" si="59">IF(H197&gt;0,AK197*(1.03^H197),"")</f>
        <v>31122.361619540243</v>
      </c>
      <c r="AN197" s="28"/>
      <c r="AO197" s="12" t="s">
        <v>101</v>
      </c>
      <c r="AX197" s="38">
        <f t="shared" si="45"/>
        <v>1</v>
      </c>
      <c r="AZ197" s="39">
        <f t="shared" si="46"/>
        <v>1</v>
      </c>
      <c r="BA197" s="15" t="str">
        <f t="shared" si="47"/>
        <v/>
      </c>
      <c r="BB197" s="40" t="str">
        <f t="shared" si="48"/>
        <v/>
      </c>
    </row>
    <row r="198" spans="1:54" ht="15" customHeight="1" x14ac:dyDescent="0.2">
      <c r="A198" s="91">
        <v>185</v>
      </c>
      <c r="B198" s="92">
        <v>202</v>
      </c>
      <c r="C198" s="93" t="s">
        <v>100</v>
      </c>
      <c r="D198" s="92" t="s">
        <v>164</v>
      </c>
      <c r="E198" s="94">
        <v>48</v>
      </c>
      <c r="F198" s="94">
        <v>1998</v>
      </c>
      <c r="G198" s="94">
        <f>IF(F198&gt;0,VLOOKUP(D198,Table1[],2,FALSE),"")</f>
        <v>100</v>
      </c>
      <c r="H198" s="95">
        <f t="shared" si="54"/>
        <v>75</v>
      </c>
      <c r="I198" s="115">
        <v>7</v>
      </c>
      <c r="J198" s="92">
        <v>7</v>
      </c>
      <c r="K198" s="116" t="s">
        <v>127</v>
      </c>
      <c r="L198" s="116" t="s">
        <v>109</v>
      </c>
      <c r="M198" s="117">
        <v>5</v>
      </c>
      <c r="N198" s="115">
        <v>5</v>
      </c>
      <c r="O198" s="92">
        <v>5</v>
      </c>
      <c r="P198" s="116" t="s">
        <v>133</v>
      </c>
      <c r="Q198" s="116" t="s">
        <v>109</v>
      </c>
      <c r="R198" s="123">
        <v>0</v>
      </c>
      <c r="S198" s="126">
        <f>'Manhole Quick Ratings'!H204</f>
        <v>1</v>
      </c>
      <c r="T198" s="94">
        <f>'Manhole Quick Ratings'!I204</f>
        <v>7</v>
      </c>
      <c r="U198" s="94">
        <f>'Manhole Quick Ratings'!J204</f>
        <v>0</v>
      </c>
      <c r="V198" s="95">
        <f>'Manhole Quick Ratings'!K204</f>
        <v>0</v>
      </c>
      <c r="W198" s="126">
        <f>'Manhole Quick Ratings'!M204</f>
        <v>1</v>
      </c>
      <c r="X198" s="94">
        <f>'Manhole Quick Ratings'!N204</f>
        <v>5</v>
      </c>
      <c r="Y198" s="94">
        <f>'Manhole Quick Ratings'!O204</f>
        <v>0</v>
      </c>
      <c r="Z198" s="95">
        <f>'Manhole Quick Ratings'!P204</f>
        <v>0</v>
      </c>
      <c r="AA198" s="126">
        <f>'Manhole Quick Ratings'!R204</f>
        <v>1</v>
      </c>
      <c r="AB198" s="94" t="str">
        <f>'Manhole Quick Ratings'!S204</f>
        <v>A</v>
      </c>
      <c r="AC198" s="94">
        <f>'Manhole Quick Ratings'!T204</f>
        <v>0</v>
      </c>
      <c r="AD198" s="95">
        <f>'Manhole Quick Ratings'!U204</f>
        <v>0</v>
      </c>
      <c r="AE198" s="126" t="str">
        <f t="shared" si="56"/>
        <v>1A</v>
      </c>
      <c r="AF198" s="134">
        <f>(10/10/$AP$11)+1</f>
        <v>1.8333333333333335</v>
      </c>
      <c r="AG198" s="94">
        <v>5</v>
      </c>
      <c r="AH198" s="135">
        <f t="shared" si="55"/>
        <v>9.1666666666666679</v>
      </c>
      <c r="AI198" s="69"/>
      <c r="AJ198" s="45">
        <f>IF(F198&gt;0,VLOOKUP(F198,Table2[],3,FALSE),"")</f>
        <v>1680.1597209711213</v>
      </c>
      <c r="AK198" s="46">
        <f t="shared" si="57"/>
        <v>3102.9088464985639</v>
      </c>
      <c r="AL198" s="47">
        <f t="shared" ref="AL198:AL202" si="60">IF(F198&gt;0,(H198/G198)*AK198,"")</f>
        <v>2327.181634873923</v>
      </c>
      <c r="AM198" s="48">
        <f t="shared" si="49"/>
        <v>28481.369655495142</v>
      </c>
      <c r="AN198" s="28"/>
      <c r="AX198" s="38">
        <f t="shared" si="45"/>
        <v>1</v>
      </c>
      <c r="AZ198" s="39" t="str">
        <f t="shared" si="46"/>
        <v/>
      </c>
      <c r="BA198" s="15">
        <f t="shared" si="47"/>
        <v>1</v>
      </c>
      <c r="BB198" s="40" t="str">
        <f t="shared" si="48"/>
        <v/>
      </c>
    </row>
    <row r="199" spans="1:54" ht="15" customHeight="1" x14ac:dyDescent="0.2">
      <c r="A199" s="91">
        <v>186</v>
      </c>
      <c r="B199" s="92">
        <v>201</v>
      </c>
      <c r="C199" s="93" t="s">
        <v>100</v>
      </c>
      <c r="D199" s="92" t="s">
        <v>164</v>
      </c>
      <c r="E199" s="94">
        <v>48</v>
      </c>
      <c r="F199" s="94">
        <v>1998</v>
      </c>
      <c r="G199" s="94">
        <f>IF(F199&gt;0,VLOOKUP(D199,Table1[],2,FALSE),"")</f>
        <v>100</v>
      </c>
      <c r="H199" s="95">
        <f t="shared" si="54"/>
        <v>75</v>
      </c>
      <c r="I199" s="115">
        <v>4</v>
      </c>
      <c r="J199" s="92">
        <v>4</v>
      </c>
      <c r="K199" s="116" t="s">
        <v>108</v>
      </c>
      <c r="L199" s="116" t="s">
        <v>109</v>
      </c>
      <c r="M199" s="117">
        <v>0</v>
      </c>
      <c r="N199" s="115">
        <v>6</v>
      </c>
      <c r="O199" s="92">
        <v>6</v>
      </c>
      <c r="P199" s="116" t="s">
        <v>108</v>
      </c>
      <c r="Q199" s="116" t="s">
        <v>109</v>
      </c>
      <c r="R199" s="123">
        <v>0</v>
      </c>
      <c r="S199" s="126">
        <f>'Manhole Quick Ratings'!H203</f>
        <v>1</v>
      </c>
      <c r="T199" s="94">
        <f>'Manhole Quick Ratings'!I203</f>
        <v>4</v>
      </c>
      <c r="U199" s="94">
        <f>'Manhole Quick Ratings'!J203</f>
        <v>0</v>
      </c>
      <c r="V199" s="95">
        <f>'Manhole Quick Ratings'!K203</f>
        <v>0</v>
      </c>
      <c r="W199" s="126">
        <f>'Manhole Quick Ratings'!M203</f>
        <v>1</v>
      </c>
      <c r="X199" s="94">
        <f>'Manhole Quick Ratings'!N203</f>
        <v>6</v>
      </c>
      <c r="Y199" s="94">
        <f>'Manhole Quick Ratings'!O203</f>
        <v>0</v>
      </c>
      <c r="Z199" s="95">
        <f>'Manhole Quick Ratings'!P203</f>
        <v>0</v>
      </c>
      <c r="AA199" s="126">
        <f>'Manhole Quick Ratings'!R203</f>
        <v>1</v>
      </c>
      <c r="AB199" s="94" t="str">
        <f>'Manhole Quick Ratings'!S203</f>
        <v>A</v>
      </c>
      <c r="AC199" s="94">
        <f>'Manhole Quick Ratings'!T203</f>
        <v>0</v>
      </c>
      <c r="AD199" s="95">
        <f>'Manhole Quick Ratings'!U203</f>
        <v>0</v>
      </c>
      <c r="AE199" s="126" t="str">
        <f t="shared" si="56"/>
        <v>1A</v>
      </c>
      <c r="AF199" s="134">
        <f>(10/10/$AP$11)+1</f>
        <v>1.8333333333333335</v>
      </c>
      <c r="AG199" s="94">
        <v>5</v>
      </c>
      <c r="AH199" s="135">
        <f t="shared" si="55"/>
        <v>9.1666666666666679</v>
      </c>
      <c r="AI199" s="69"/>
      <c r="AJ199" s="45">
        <f>IF(F199&gt;0,VLOOKUP(F199,Table2[],3,FALSE),"")</f>
        <v>1680.1597209711213</v>
      </c>
      <c r="AK199" s="46">
        <f t="shared" si="57"/>
        <v>3102.9088464985639</v>
      </c>
      <c r="AL199" s="47">
        <f t="shared" si="60"/>
        <v>2327.181634873923</v>
      </c>
      <c r="AM199" s="48">
        <f t="shared" si="49"/>
        <v>28481.369655495142</v>
      </c>
      <c r="AN199" s="28"/>
      <c r="AX199" s="38">
        <f t="shared" si="45"/>
        <v>1</v>
      </c>
      <c r="AZ199" s="39" t="str">
        <f t="shared" si="46"/>
        <v/>
      </c>
      <c r="BA199" s="15">
        <f t="shared" si="47"/>
        <v>1</v>
      </c>
      <c r="BB199" s="40" t="str">
        <f t="shared" si="48"/>
        <v/>
      </c>
    </row>
    <row r="200" spans="1:54" ht="15" customHeight="1" x14ac:dyDescent="0.2">
      <c r="A200" s="91">
        <v>187</v>
      </c>
      <c r="B200" s="92">
        <v>203</v>
      </c>
      <c r="C200" s="93" t="s">
        <v>100</v>
      </c>
      <c r="D200" s="92" t="s">
        <v>164</v>
      </c>
      <c r="E200" s="94">
        <v>48</v>
      </c>
      <c r="F200" s="94">
        <v>1998</v>
      </c>
      <c r="G200" s="94">
        <f>IF(F200&gt;0,VLOOKUP(D200,Table1[],2,FALSE),"")</f>
        <v>100</v>
      </c>
      <c r="H200" s="95">
        <f t="shared" si="54"/>
        <v>75</v>
      </c>
      <c r="I200" s="115">
        <v>7</v>
      </c>
      <c r="J200" s="92">
        <v>7</v>
      </c>
      <c r="K200" s="116" t="s">
        <v>127</v>
      </c>
      <c r="L200" s="116" t="s">
        <v>109</v>
      </c>
      <c r="M200" s="117">
        <v>5</v>
      </c>
      <c r="N200" s="115">
        <v>7</v>
      </c>
      <c r="O200" s="92">
        <v>7</v>
      </c>
      <c r="P200" s="116" t="s">
        <v>127</v>
      </c>
      <c r="Q200" s="116" t="s">
        <v>109</v>
      </c>
      <c r="R200" s="123">
        <v>0</v>
      </c>
      <c r="S200" s="126">
        <f>'Manhole Quick Ratings'!H205</f>
        <v>1</v>
      </c>
      <c r="T200" s="94">
        <f>'Manhole Quick Ratings'!I205</f>
        <v>7</v>
      </c>
      <c r="U200" s="94">
        <f>'Manhole Quick Ratings'!J205</f>
        <v>0</v>
      </c>
      <c r="V200" s="95">
        <f>'Manhole Quick Ratings'!K205</f>
        <v>0</v>
      </c>
      <c r="W200" s="126">
        <f>'Manhole Quick Ratings'!M205</f>
        <v>1</v>
      </c>
      <c r="X200" s="94">
        <f>'Manhole Quick Ratings'!N205</f>
        <v>7</v>
      </c>
      <c r="Y200" s="94">
        <f>'Manhole Quick Ratings'!O205</f>
        <v>0</v>
      </c>
      <c r="Z200" s="95">
        <f>'Manhole Quick Ratings'!P205</f>
        <v>0</v>
      </c>
      <c r="AA200" s="126">
        <f>'Manhole Quick Ratings'!R205</f>
        <v>1</v>
      </c>
      <c r="AB200" s="94" t="str">
        <f>'Manhole Quick Ratings'!S205</f>
        <v>A</v>
      </c>
      <c r="AC200" s="94">
        <f>'Manhole Quick Ratings'!T205</f>
        <v>0</v>
      </c>
      <c r="AD200" s="95">
        <f>'Manhole Quick Ratings'!U205</f>
        <v>0</v>
      </c>
      <c r="AE200" s="126" t="str">
        <f t="shared" si="56"/>
        <v>1A</v>
      </c>
      <c r="AF200" s="134">
        <f>(10/10/$AP$11)+1</f>
        <v>1.8333333333333335</v>
      </c>
      <c r="AG200" s="94">
        <v>5</v>
      </c>
      <c r="AH200" s="135">
        <f t="shared" si="55"/>
        <v>9.1666666666666679</v>
      </c>
      <c r="AI200" s="69"/>
      <c r="AJ200" s="45">
        <f>IF(F200&gt;0,VLOOKUP(F200,Table2[],3,FALSE),"")</f>
        <v>1680.1597209711213</v>
      </c>
      <c r="AK200" s="46">
        <f t="shared" si="57"/>
        <v>3102.9088464985639</v>
      </c>
      <c r="AL200" s="47">
        <f t="shared" si="60"/>
        <v>2327.181634873923</v>
      </c>
      <c r="AM200" s="48">
        <f t="shared" si="49"/>
        <v>28481.369655495142</v>
      </c>
      <c r="AN200" s="28"/>
      <c r="AX200" s="38">
        <f t="shared" si="45"/>
        <v>1</v>
      </c>
      <c r="AZ200" s="39" t="str">
        <f t="shared" si="46"/>
        <v/>
      </c>
      <c r="BA200" s="15">
        <f t="shared" si="47"/>
        <v>1</v>
      </c>
      <c r="BB200" s="40" t="str">
        <f t="shared" si="48"/>
        <v/>
      </c>
    </row>
    <row r="201" spans="1:54" ht="15" customHeight="1" x14ac:dyDescent="0.2">
      <c r="A201" s="91">
        <v>188</v>
      </c>
      <c r="B201" s="92">
        <v>204</v>
      </c>
      <c r="C201" s="93" t="s">
        <v>100</v>
      </c>
      <c r="D201" s="92" t="s">
        <v>164</v>
      </c>
      <c r="E201" s="94">
        <v>48</v>
      </c>
      <c r="F201" s="94">
        <v>1999</v>
      </c>
      <c r="G201" s="94">
        <f>IF(F201&gt;0,VLOOKUP(D201,Table1[],2,FALSE),"")</f>
        <v>100</v>
      </c>
      <c r="H201" s="95">
        <f t="shared" si="54"/>
        <v>76</v>
      </c>
      <c r="I201" s="115">
        <v>4</v>
      </c>
      <c r="J201" s="92">
        <v>4</v>
      </c>
      <c r="K201" s="116" t="s">
        <v>108</v>
      </c>
      <c r="L201" s="116" t="s">
        <v>109</v>
      </c>
      <c r="M201" s="117">
        <v>0</v>
      </c>
      <c r="N201" s="115">
        <v>7</v>
      </c>
      <c r="O201" s="92">
        <v>7</v>
      </c>
      <c r="P201" s="116" t="s">
        <v>108</v>
      </c>
      <c r="Q201" s="116" t="s">
        <v>109</v>
      </c>
      <c r="R201" s="123">
        <v>0</v>
      </c>
      <c r="S201" s="126">
        <f>'Manhole Quick Ratings'!H206</f>
        <v>1</v>
      </c>
      <c r="T201" s="94">
        <f>'Manhole Quick Ratings'!I206</f>
        <v>4</v>
      </c>
      <c r="U201" s="94">
        <f>'Manhole Quick Ratings'!J206</f>
        <v>0</v>
      </c>
      <c r="V201" s="95">
        <f>'Manhole Quick Ratings'!K206</f>
        <v>0</v>
      </c>
      <c r="W201" s="126">
        <f>'Manhole Quick Ratings'!M206</f>
        <v>1</v>
      </c>
      <c r="X201" s="94">
        <f>'Manhole Quick Ratings'!N206</f>
        <v>7</v>
      </c>
      <c r="Y201" s="94">
        <f>'Manhole Quick Ratings'!O206</f>
        <v>0</v>
      </c>
      <c r="Z201" s="95">
        <f>'Manhole Quick Ratings'!P206</f>
        <v>0</v>
      </c>
      <c r="AA201" s="126">
        <f>'Manhole Quick Ratings'!R206</f>
        <v>1</v>
      </c>
      <c r="AB201" s="94" t="str">
        <f>'Manhole Quick Ratings'!S206</f>
        <v>A</v>
      </c>
      <c r="AC201" s="94">
        <f>'Manhole Quick Ratings'!T206</f>
        <v>0</v>
      </c>
      <c r="AD201" s="95">
        <f>'Manhole Quick Ratings'!U206</f>
        <v>0</v>
      </c>
      <c r="AE201" s="126" t="str">
        <f t="shared" si="56"/>
        <v>1A</v>
      </c>
      <c r="AF201" s="134">
        <f>(10/10/$AP$11)+1</f>
        <v>1.8333333333333335</v>
      </c>
      <c r="AG201" s="94">
        <v>5</v>
      </c>
      <c r="AH201" s="135">
        <f t="shared" si="55"/>
        <v>9.1666666666666679</v>
      </c>
      <c r="AI201" s="69"/>
      <c r="AJ201" s="45">
        <f>IF(F201&gt;0,VLOOKUP(F201,Table2[],3,FALSE),"")</f>
        <v>1717.1232348324859</v>
      </c>
      <c r="AK201" s="46">
        <f t="shared" si="57"/>
        <v>3102.9088464985639</v>
      </c>
      <c r="AL201" s="47">
        <f t="shared" si="60"/>
        <v>2358.2107233389088</v>
      </c>
      <c r="AM201" s="48">
        <f t="shared" si="49"/>
        <v>29335.810745159994</v>
      </c>
      <c r="AN201" s="28"/>
      <c r="AX201" s="38">
        <f t="shared" si="45"/>
        <v>1</v>
      </c>
      <c r="AZ201" s="39" t="str">
        <f t="shared" si="46"/>
        <v/>
      </c>
      <c r="BA201" s="15">
        <f t="shared" si="47"/>
        <v>1</v>
      </c>
      <c r="BB201" s="40" t="str">
        <f t="shared" si="48"/>
        <v/>
      </c>
    </row>
    <row r="202" spans="1:54" ht="15" customHeight="1" x14ac:dyDescent="0.2">
      <c r="A202" s="91">
        <v>189</v>
      </c>
      <c r="B202" s="92">
        <v>188</v>
      </c>
      <c r="C202" s="93" t="s">
        <v>235</v>
      </c>
      <c r="D202" s="92" t="s">
        <v>164</v>
      </c>
      <c r="E202" s="94">
        <v>48</v>
      </c>
      <c r="F202" s="94">
        <v>1999</v>
      </c>
      <c r="G202" s="94">
        <f>IF(F202&gt;0,VLOOKUP(D202,Table1[],2,FALSE),"")</f>
        <v>100</v>
      </c>
      <c r="H202" s="95">
        <f t="shared" si="54"/>
        <v>76</v>
      </c>
      <c r="I202" s="115">
        <v>4</v>
      </c>
      <c r="J202" s="92">
        <v>4</v>
      </c>
      <c r="K202" s="116" t="s">
        <v>116</v>
      </c>
      <c r="L202" s="116" t="s">
        <v>109</v>
      </c>
      <c r="M202" s="117">
        <v>0</v>
      </c>
      <c r="N202" s="115">
        <v>6</v>
      </c>
      <c r="O202" s="92">
        <v>6</v>
      </c>
      <c r="P202" s="116" t="s">
        <v>113</v>
      </c>
      <c r="Q202" s="116" t="s">
        <v>109</v>
      </c>
      <c r="R202" s="123">
        <v>5</v>
      </c>
      <c r="S202" s="126">
        <f>'Manhole Quick Ratings'!H190</f>
        <v>1</v>
      </c>
      <c r="T202" s="94">
        <f>'Manhole Quick Ratings'!I190</f>
        <v>4</v>
      </c>
      <c r="U202" s="94">
        <f>'Manhole Quick Ratings'!J190</f>
        <v>0</v>
      </c>
      <c r="V202" s="95">
        <f>'Manhole Quick Ratings'!K190</f>
        <v>0</v>
      </c>
      <c r="W202" s="126">
        <f>'Manhole Quick Ratings'!M190</f>
        <v>1</v>
      </c>
      <c r="X202" s="94">
        <f>'Manhole Quick Ratings'!N190</f>
        <v>6</v>
      </c>
      <c r="Y202" s="94">
        <f>'Manhole Quick Ratings'!O190</f>
        <v>0</v>
      </c>
      <c r="Z202" s="95">
        <f>'Manhole Quick Ratings'!P190</f>
        <v>0</v>
      </c>
      <c r="AA202" s="126">
        <f>'Manhole Quick Ratings'!R190</f>
        <v>1</v>
      </c>
      <c r="AB202" s="94" t="str">
        <f>'Manhole Quick Ratings'!S190</f>
        <v>A</v>
      </c>
      <c r="AC202" s="94">
        <f>'Manhole Quick Ratings'!T190</f>
        <v>0</v>
      </c>
      <c r="AD202" s="95">
        <f>'Manhole Quick Ratings'!U190</f>
        <v>0</v>
      </c>
      <c r="AE202" s="126" t="str">
        <f t="shared" si="56"/>
        <v>1A</v>
      </c>
      <c r="AF202" s="134">
        <f>(10/10/$AP$11)+1</f>
        <v>1.8333333333333335</v>
      </c>
      <c r="AG202" s="94">
        <v>5</v>
      </c>
      <c r="AH202" s="135">
        <f t="shared" si="55"/>
        <v>9.1666666666666679</v>
      </c>
      <c r="AI202" s="69"/>
      <c r="AJ202" s="45">
        <f>IF(F202&gt;0,VLOOKUP(F202,Table2[],3,FALSE),"")</f>
        <v>1717.1232348324859</v>
      </c>
      <c r="AK202" s="46">
        <f t="shared" si="57"/>
        <v>3102.9088464985639</v>
      </c>
      <c r="AL202" s="47">
        <f t="shared" si="60"/>
        <v>2358.2107233389088</v>
      </c>
      <c r="AM202" s="48">
        <f t="shared" si="49"/>
        <v>29335.810745159994</v>
      </c>
      <c r="AN202" s="28"/>
      <c r="AX202" s="38">
        <f t="shared" si="45"/>
        <v>1</v>
      </c>
      <c r="AZ202" s="39" t="str">
        <f t="shared" si="46"/>
        <v/>
      </c>
      <c r="BA202" s="15">
        <f t="shared" si="47"/>
        <v>1</v>
      </c>
      <c r="BB202" s="40" t="str">
        <f t="shared" si="48"/>
        <v/>
      </c>
    </row>
    <row r="203" spans="1:54" ht="15" customHeight="1" x14ac:dyDescent="0.2">
      <c r="A203" s="84">
        <v>190</v>
      </c>
      <c r="B203" s="85"/>
      <c r="C203" s="86" t="s">
        <v>183</v>
      </c>
      <c r="D203" s="85"/>
      <c r="E203" s="87"/>
      <c r="F203" s="87"/>
      <c r="G203" s="87"/>
      <c r="H203" s="88"/>
      <c r="I203" s="112"/>
      <c r="J203" s="85"/>
      <c r="K203" s="113"/>
      <c r="L203" s="113"/>
      <c r="M203" s="114"/>
      <c r="N203" s="112"/>
      <c r="O203" s="85"/>
      <c r="P203" s="113"/>
      <c r="Q203" s="113"/>
      <c r="R203" s="122"/>
      <c r="S203" s="111"/>
      <c r="T203" s="87"/>
      <c r="U203" s="87"/>
      <c r="V203" s="88"/>
      <c r="W203" s="111"/>
      <c r="X203" s="87"/>
      <c r="Y203" s="87"/>
      <c r="Z203" s="88"/>
      <c r="AA203" s="111"/>
      <c r="AB203" s="87"/>
      <c r="AC203" s="87"/>
      <c r="AD203" s="88"/>
      <c r="AE203" s="111"/>
      <c r="AF203" s="132"/>
      <c r="AG203" s="87"/>
      <c r="AH203" s="133"/>
      <c r="AI203" s="69"/>
      <c r="AJ203" s="42"/>
      <c r="AK203" s="28"/>
      <c r="AL203" s="43"/>
      <c r="AM203" s="44" t="str">
        <f t="shared" si="49"/>
        <v/>
      </c>
      <c r="AN203" s="28"/>
      <c r="AX203" s="38"/>
      <c r="AZ203" s="39"/>
      <c r="BB203" s="40"/>
    </row>
    <row r="204" spans="1:54" ht="15" customHeight="1" x14ac:dyDescent="0.2">
      <c r="A204" s="74">
        <v>191</v>
      </c>
      <c r="B204" s="75">
        <v>207</v>
      </c>
      <c r="C204" s="76" t="s">
        <v>100</v>
      </c>
      <c r="D204" s="75" t="s">
        <v>164</v>
      </c>
      <c r="E204" s="77">
        <v>48</v>
      </c>
      <c r="F204" s="77">
        <v>1970</v>
      </c>
      <c r="G204" s="77">
        <f>IF(F204&gt;0,VLOOKUP(D204,Table1[],2,FALSE),"")</f>
        <v>100</v>
      </c>
      <c r="H204" s="78">
        <f t="shared" si="54"/>
        <v>47</v>
      </c>
      <c r="I204" s="104">
        <v>4</v>
      </c>
      <c r="J204" s="75">
        <v>4</v>
      </c>
      <c r="K204" s="105" t="s">
        <v>108</v>
      </c>
      <c r="L204" s="105" t="s">
        <v>109</v>
      </c>
      <c r="M204" s="106">
        <v>0</v>
      </c>
      <c r="N204" s="104">
        <v>5</v>
      </c>
      <c r="O204" s="75">
        <v>5</v>
      </c>
      <c r="P204" s="105" t="s">
        <v>108</v>
      </c>
      <c r="Q204" s="105" t="s">
        <v>109</v>
      </c>
      <c r="R204" s="121">
        <v>0</v>
      </c>
      <c r="S204" s="125">
        <f>'Manhole Quick Ratings'!H209</f>
        <v>1</v>
      </c>
      <c r="T204" s="77">
        <f>'Manhole Quick Ratings'!I209</f>
        <v>4</v>
      </c>
      <c r="U204" s="77">
        <f>'Manhole Quick Ratings'!J209</f>
        <v>0</v>
      </c>
      <c r="V204" s="78">
        <f>'Manhole Quick Ratings'!K209</f>
        <v>0</v>
      </c>
      <c r="W204" s="125">
        <f>'Manhole Quick Ratings'!M209</f>
        <v>1</v>
      </c>
      <c r="X204" s="77">
        <f>'Manhole Quick Ratings'!N209</f>
        <v>5</v>
      </c>
      <c r="Y204" s="77">
        <f>'Manhole Quick Ratings'!O209</f>
        <v>0</v>
      </c>
      <c r="Z204" s="78">
        <f>'Manhole Quick Ratings'!P209</f>
        <v>0</v>
      </c>
      <c r="AA204" s="125">
        <f>'Manhole Quick Ratings'!R209</f>
        <v>1</v>
      </c>
      <c r="AB204" s="77">
        <f>'Manhole Quick Ratings'!S209</f>
        <v>0</v>
      </c>
      <c r="AC204" s="77">
        <f>'Manhole Quick Ratings'!T209</f>
        <v>0</v>
      </c>
      <c r="AD204" s="78">
        <f>'Manhole Quick Ratings'!U209</f>
        <v>0</v>
      </c>
      <c r="AE204" s="125" t="str">
        <f t="shared" si="56"/>
        <v>10</v>
      </c>
      <c r="AF204" s="127">
        <f>IF(AE204&gt;0,AE204/10/$AP$11,1)</f>
        <v>0.83333333333333337</v>
      </c>
      <c r="AG204" s="77">
        <v>1</v>
      </c>
      <c r="AH204" s="128">
        <f t="shared" si="55"/>
        <v>0.83333333333333337</v>
      </c>
      <c r="AI204" s="69"/>
      <c r="AJ204" s="33">
        <f>IF(F204&gt;0,VLOOKUP(F204,Table2[],3,FALSE),"")</f>
        <v>400</v>
      </c>
      <c r="AK204" s="34">
        <f t="shared" ref="AK204:AK235" si="61">IF(F204&gt;0,$AV$68,"")</f>
        <v>3102.9088464985639</v>
      </c>
      <c r="AL204" s="35">
        <f t="shared" ref="AL204:AL235" si="62">IF(F204&gt;0,(H204/G204)*AK204,"")</f>
        <v>1458.3671578543249</v>
      </c>
      <c r="AM204" s="36">
        <f t="shared" si="49"/>
        <v>12448.544574870502</v>
      </c>
      <c r="AN204" s="28"/>
      <c r="AX204" s="38">
        <f t="shared" si="45"/>
        <v>1</v>
      </c>
      <c r="AZ204" s="39">
        <f t="shared" si="46"/>
        <v>1</v>
      </c>
      <c r="BA204" s="15" t="str">
        <f t="shared" si="47"/>
        <v/>
      </c>
      <c r="BB204" s="40" t="str">
        <f t="shared" si="48"/>
        <v/>
      </c>
    </row>
    <row r="205" spans="1:54" ht="15" customHeight="1" x14ac:dyDescent="0.2">
      <c r="A205" s="74">
        <v>192</v>
      </c>
      <c r="B205" s="75">
        <v>206</v>
      </c>
      <c r="C205" s="76" t="s">
        <v>100</v>
      </c>
      <c r="D205" s="75" t="s">
        <v>164</v>
      </c>
      <c r="E205" s="77">
        <v>48</v>
      </c>
      <c r="F205" s="77">
        <v>1970</v>
      </c>
      <c r="G205" s="77">
        <f>IF(F205&gt;0,VLOOKUP(D205,Table1[],2,FALSE),"")</f>
        <v>100</v>
      </c>
      <c r="H205" s="78">
        <f t="shared" si="54"/>
        <v>47</v>
      </c>
      <c r="I205" s="104">
        <v>4</v>
      </c>
      <c r="J205" s="75">
        <v>4</v>
      </c>
      <c r="K205" s="105" t="s">
        <v>108</v>
      </c>
      <c r="L205" s="105" t="s">
        <v>109</v>
      </c>
      <c r="M205" s="106">
        <v>0</v>
      </c>
      <c r="N205" s="104">
        <v>5</v>
      </c>
      <c r="O205" s="75">
        <v>5</v>
      </c>
      <c r="P205" s="105" t="s">
        <v>108</v>
      </c>
      <c r="Q205" s="105" t="s">
        <v>109</v>
      </c>
      <c r="R205" s="121">
        <v>0</v>
      </c>
      <c r="S205" s="125">
        <f>'Manhole Quick Ratings'!H208</f>
        <v>1</v>
      </c>
      <c r="T205" s="77">
        <f>'Manhole Quick Ratings'!I208</f>
        <v>4</v>
      </c>
      <c r="U205" s="77">
        <f>'Manhole Quick Ratings'!J208</f>
        <v>0</v>
      </c>
      <c r="V205" s="78">
        <f>'Manhole Quick Ratings'!K208</f>
        <v>0</v>
      </c>
      <c r="W205" s="125">
        <f>'Manhole Quick Ratings'!M208</f>
        <v>1</v>
      </c>
      <c r="X205" s="77">
        <f>'Manhole Quick Ratings'!N208</f>
        <v>5</v>
      </c>
      <c r="Y205" s="77">
        <f>'Manhole Quick Ratings'!O208</f>
        <v>0</v>
      </c>
      <c r="Z205" s="78">
        <f>'Manhole Quick Ratings'!P208</f>
        <v>0</v>
      </c>
      <c r="AA205" s="125">
        <f>'Manhole Quick Ratings'!R208</f>
        <v>1</v>
      </c>
      <c r="AB205" s="77">
        <f>'Manhole Quick Ratings'!S208</f>
        <v>0</v>
      </c>
      <c r="AC205" s="77">
        <f>'Manhole Quick Ratings'!T208</f>
        <v>0</v>
      </c>
      <c r="AD205" s="78">
        <f>'Manhole Quick Ratings'!U208</f>
        <v>0</v>
      </c>
      <c r="AE205" s="125" t="str">
        <f t="shared" si="56"/>
        <v>10</v>
      </c>
      <c r="AF205" s="127">
        <f>IF(AE205&gt;0,AE205/10/$AP$11,1)</f>
        <v>0.83333333333333337</v>
      </c>
      <c r="AG205" s="77">
        <v>1</v>
      </c>
      <c r="AH205" s="128">
        <f t="shared" si="55"/>
        <v>0.83333333333333337</v>
      </c>
      <c r="AI205" s="69"/>
      <c r="AJ205" s="33">
        <f>IF(F205&gt;0,VLOOKUP(F205,Table2[],3,FALSE),"")</f>
        <v>400</v>
      </c>
      <c r="AK205" s="34">
        <f t="shared" si="61"/>
        <v>3102.9088464985639</v>
      </c>
      <c r="AL205" s="35">
        <f t="shared" si="62"/>
        <v>1458.3671578543249</v>
      </c>
      <c r="AM205" s="36">
        <f t="shared" si="49"/>
        <v>12448.544574870502</v>
      </c>
      <c r="AN205" s="28"/>
      <c r="AX205" s="38">
        <f t="shared" si="45"/>
        <v>1</v>
      </c>
      <c r="AZ205" s="39">
        <f t="shared" si="46"/>
        <v>1</v>
      </c>
      <c r="BA205" s="15" t="str">
        <f t="shared" si="47"/>
        <v/>
      </c>
      <c r="BB205" s="40" t="str">
        <f t="shared" si="48"/>
        <v/>
      </c>
    </row>
    <row r="206" spans="1:54" ht="15" customHeight="1" x14ac:dyDescent="0.2">
      <c r="A206" s="74">
        <v>193</v>
      </c>
      <c r="B206" s="75">
        <v>205</v>
      </c>
      <c r="C206" s="76" t="s">
        <v>100</v>
      </c>
      <c r="D206" s="75" t="s">
        <v>164</v>
      </c>
      <c r="E206" s="77">
        <v>48</v>
      </c>
      <c r="F206" s="77">
        <v>1970</v>
      </c>
      <c r="G206" s="77">
        <f>IF(F206&gt;0,VLOOKUP(D206,Table1[],2,FALSE),"")</f>
        <v>100</v>
      </c>
      <c r="H206" s="78">
        <f t="shared" si="54"/>
        <v>47</v>
      </c>
      <c r="I206" s="104">
        <v>6</v>
      </c>
      <c r="J206" s="75">
        <v>6</v>
      </c>
      <c r="K206" s="105" t="s">
        <v>134</v>
      </c>
      <c r="L206" s="105" t="s">
        <v>109</v>
      </c>
      <c r="M206" s="106">
        <v>5</v>
      </c>
      <c r="N206" s="104">
        <v>6</v>
      </c>
      <c r="O206" s="75">
        <v>6</v>
      </c>
      <c r="P206" s="105" t="s">
        <v>134</v>
      </c>
      <c r="Q206" s="105" t="s">
        <v>109</v>
      </c>
      <c r="R206" s="121">
        <v>0</v>
      </c>
      <c r="S206" s="125">
        <f>'Manhole Quick Ratings'!H207</f>
        <v>1</v>
      </c>
      <c r="T206" s="77">
        <f>'Manhole Quick Ratings'!I207</f>
        <v>6</v>
      </c>
      <c r="U206" s="77">
        <f>'Manhole Quick Ratings'!J207</f>
        <v>0</v>
      </c>
      <c r="V206" s="78">
        <f>'Manhole Quick Ratings'!K207</f>
        <v>0</v>
      </c>
      <c r="W206" s="125">
        <f>'Manhole Quick Ratings'!M207</f>
        <v>1</v>
      </c>
      <c r="X206" s="77">
        <f>'Manhole Quick Ratings'!N207</f>
        <v>6</v>
      </c>
      <c r="Y206" s="77">
        <f>'Manhole Quick Ratings'!O207</f>
        <v>0</v>
      </c>
      <c r="Z206" s="78">
        <f>'Manhole Quick Ratings'!P207</f>
        <v>0</v>
      </c>
      <c r="AA206" s="125">
        <f>'Manhole Quick Ratings'!R207</f>
        <v>1</v>
      </c>
      <c r="AB206" s="77" t="str">
        <f>'Manhole Quick Ratings'!S207</f>
        <v>A</v>
      </c>
      <c r="AC206" s="77">
        <f>'Manhole Quick Ratings'!T207</f>
        <v>0</v>
      </c>
      <c r="AD206" s="78">
        <f>'Manhole Quick Ratings'!U207</f>
        <v>0</v>
      </c>
      <c r="AE206" s="125" t="str">
        <f t="shared" si="56"/>
        <v>1A</v>
      </c>
      <c r="AF206" s="127">
        <f>(10/10/$AP$11)+1</f>
        <v>1.8333333333333335</v>
      </c>
      <c r="AG206" s="77">
        <v>1</v>
      </c>
      <c r="AH206" s="128">
        <f t="shared" si="55"/>
        <v>1.8333333333333335</v>
      </c>
      <c r="AI206" s="69"/>
      <c r="AJ206" s="33">
        <f>IF(F206&gt;0,VLOOKUP(F206,Table2[],3,FALSE),"")</f>
        <v>400</v>
      </c>
      <c r="AK206" s="34">
        <f t="shared" si="61"/>
        <v>3102.9088464985639</v>
      </c>
      <c r="AL206" s="35">
        <f t="shared" si="62"/>
        <v>1458.3671578543249</v>
      </c>
      <c r="AM206" s="36">
        <f t="shared" si="49"/>
        <v>12448.544574870502</v>
      </c>
      <c r="AN206" s="28"/>
      <c r="AX206" s="38">
        <f t="shared" ref="AX206:AX269" si="63">IF(F206&gt;0,1,"")</f>
        <v>1</v>
      </c>
      <c r="AZ206" s="39">
        <f t="shared" ref="AZ206:AZ269" si="64">IF(AH206&lt;=8,1,"")</f>
        <v>1</v>
      </c>
      <c r="BA206" s="15" t="str">
        <f t="shared" ref="BA206:BA269" si="65">IF(AZ206=1,"",1)</f>
        <v/>
      </c>
      <c r="BB206" s="40" t="str">
        <f t="shared" ref="BB206:BB269" si="66">IF(AH206&gt;16,1,"")</f>
        <v/>
      </c>
    </row>
    <row r="207" spans="1:54" ht="15" customHeight="1" x14ac:dyDescent="0.2">
      <c r="A207" s="84">
        <v>194</v>
      </c>
      <c r="B207" s="85"/>
      <c r="C207" s="86" t="s">
        <v>183</v>
      </c>
      <c r="D207" s="85"/>
      <c r="E207" s="87"/>
      <c r="F207" s="87"/>
      <c r="G207" s="87" t="str">
        <f>IF(F207&gt;0,VLOOKUP(D207,Table1[],2,FALSE),"")</f>
        <v/>
      </c>
      <c r="H207" s="88" t="str">
        <f t="shared" si="54"/>
        <v/>
      </c>
      <c r="I207" s="112"/>
      <c r="J207" s="85"/>
      <c r="K207" s="113"/>
      <c r="L207" s="113"/>
      <c r="M207" s="114"/>
      <c r="N207" s="112"/>
      <c r="O207" s="85"/>
      <c r="P207" s="113"/>
      <c r="Q207" s="113"/>
      <c r="R207" s="122"/>
      <c r="S207" s="111"/>
      <c r="T207" s="87"/>
      <c r="U207" s="87"/>
      <c r="V207" s="88"/>
      <c r="W207" s="111"/>
      <c r="X207" s="87"/>
      <c r="Y207" s="87"/>
      <c r="Z207" s="88"/>
      <c r="AA207" s="111"/>
      <c r="AB207" s="87"/>
      <c r="AC207" s="87"/>
      <c r="AD207" s="88"/>
      <c r="AE207" s="111"/>
      <c r="AF207" s="132"/>
      <c r="AG207" s="87"/>
      <c r="AH207" s="133"/>
      <c r="AI207" s="69"/>
      <c r="AJ207" s="42" t="str">
        <f>IF(F207&gt;0,VLOOKUP(F207,Table2[],3,FALSE),"")</f>
        <v/>
      </c>
      <c r="AK207" s="28" t="str">
        <f t="shared" si="61"/>
        <v/>
      </c>
      <c r="AL207" s="43" t="str">
        <f t="shared" si="62"/>
        <v/>
      </c>
      <c r="AM207" s="44"/>
      <c r="AN207" s="28"/>
      <c r="AX207" s="38"/>
      <c r="AZ207" s="39"/>
      <c r="BB207" s="40"/>
    </row>
    <row r="208" spans="1:54" ht="15" customHeight="1" x14ac:dyDescent="0.2">
      <c r="A208" s="74">
        <v>195</v>
      </c>
      <c r="B208" s="75">
        <v>208</v>
      </c>
      <c r="C208" s="76" t="s">
        <v>100</v>
      </c>
      <c r="D208" s="75" t="s">
        <v>164</v>
      </c>
      <c r="E208" s="77">
        <v>48</v>
      </c>
      <c r="F208" s="77">
        <v>1970</v>
      </c>
      <c r="G208" s="77">
        <f>IF(F208&gt;0,VLOOKUP(D208,Table1[],2,FALSE),"")</f>
        <v>100</v>
      </c>
      <c r="H208" s="78">
        <f t="shared" si="54"/>
        <v>47</v>
      </c>
      <c r="I208" s="104">
        <v>4</v>
      </c>
      <c r="J208" s="75">
        <v>4</v>
      </c>
      <c r="K208" s="105" t="s">
        <v>108</v>
      </c>
      <c r="L208" s="105" t="s">
        <v>109</v>
      </c>
      <c r="M208" s="106">
        <v>0</v>
      </c>
      <c r="N208" s="104">
        <v>5</v>
      </c>
      <c r="O208" s="75">
        <v>5</v>
      </c>
      <c r="P208" s="105" t="s">
        <v>108</v>
      </c>
      <c r="Q208" s="105" t="s">
        <v>109</v>
      </c>
      <c r="R208" s="121">
        <v>0</v>
      </c>
      <c r="S208" s="125">
        <f>'Manhole Quick Ratings'!H210</f>
        <v>1</v>
      </c>
      <c r="T208" s="77">
        <f>'Manhole Quick Ratings'!I210</f>
        <v>4</v>
      </c>
      <c r="U208" s="77">
        <f>'Manhole Quick Ratings'!J210</f>
        <v>0</v>
      </c>
      <c r="V208" s="78">
        <f>'Manhole Quick Ratings'!K210</f>
        <v>0</v>
      </c>
      <c r="W208" s="125">
        <f>'Manhole Quick Ratings'!M210</f>
        <v>1</v>
      </c>
      <c r="X208" s="77">
        <f>'Manhole Quick Ratings'!N210</f>
        <v>5</v>
      </c>
      <c r="Y208" s="77">
        <f>'Manhole Quick Ratings'!O210</f>
        <v>0</v>
      </c>
      <c r="Z208" s="78">
        <f>'Manhole Quick Ratings'!P210</f>
        <v>0</v>
      </c>
      <c r="AA208" s="125">
        <f>'Manhole Quick Ratings'!R210</f>
        <v>1</v>
      </c>
      <c r="AB208" s="77">
        <f>'Manhole Quick Ratings'!S210</f>
        <v>0</v>
      </c>
      <c r="AC208" s="77">
        <f>'Manhole Quick Ratings'!T210</f>
        <v>0</v>
      </c>
      <c r="AD208" s="78">
        <f>'Manhole Quick Ratings'!U210</f>
        <v>0</v>
      </c>
      <c r="AE208" s="125" t="str">
        <f>_xlfn.CONCAT(AA208,AB208)</f>
        <v>10</v>
      </c>
      <c r="AF208" s="127">
        <f>IF(AE208&gt;0,AE208/10/$AP$11,1)</f>
        <v>0.83333333333333337</v>
      </c>
      <c r="AG208" s="77">
        <v>3</v>
      </c>
      <c r="AH208" s="128">
        <f t="shared" ref="AH208:AH218" si="67">AF208*AG208</f>
        <v>2.5</v>
      </c>
      <c r="AI208" s="69"/>
      <c r="AJ208" s="33">
        <f>IF(F208&gt;0,VLOOKUP(F208,Table2[],3,FALSE),"")</f>
        <v>400</v>
      </c>
      <c r="AK208" s="34">
        <f t="shared" si="61"/>
        <v>3102.9088464985639</v>
      </c>
      <c r="AL208" s="35">
        <f t="shared" si="62"/>
        <v>1458.3671578543249</v>
      </c>
      <c r="AM208" s="36">
        <f t="shared" ref="AM208:AM270" si="68">IF(H208&gt;0,AK208*(1.03^H208),"")</f>
        <v>12448.544574870502</v>
      </c>
      <c r="AN208" s="28"/>
      <c r="AX208" s="38">
        <f t="shared" si="63"/>
        <v>1</v>
      </c>
      <c r="AZ208" s="39">
        <f t="shared" si="64"/>
        <v>1</v>
      </c>
      <c r="BA208" s="15" t="str">
        <f t="shared" si="65"/>
        <v/>
      </c>
      <c r="BB208" s="40" t="str">
        <f t="shared" si="66"/>
        <v/>
      </c>
    </row>
    <row r="209" spans="1:54" ht="15" customHeight="1" x14ac:dyDescent="0.2">
      <c r="A209" s="74">
        <v>196</v>
      </c>
      <c r="B209" s="75">
        <v>214</v>
      </c>
      <c r="C209" s="76" t="s">
        <v>100</v>
      </c>
      <c r="D209" s="75" t="s">
        <v>164</v>
      </c>
      <c r="E209" s="77">
        <v>48</v>
      </c>
      <c r="F209" s="77">
        <v>1993</v>
      </c>
      <c r="G209" s="77">
        <f>IF(F209&gt;0,VLOOKUP(D209,Table1[],2,FALSE),"")</f>
        <v>100</v>
      </c>
      <c r="H209" s="78">
        <f t="shared" si="54"/>
        <v>70</v>
      </c>
      <c r="I209" s="104">
        <v>4</v>
      </c>
      <c r="J209" s="75">
        <v>4</v>
      </c>
      <c r="K209" s="105" t="s">
        <v>108</v>
      </c>
      <c r="L209" s="105" t="s">
        <v>109</v>
      </c>
      <c r="M209" s="106">
        <v>0</v>
      </c>
      <c r="N209" s="104">
        <v>4</v>
      </c>
      <c r="O209" s="75">
        <v>4</v>
      </c>
      <c r="P209" s="105" t="s">
        <v>108</v>
      </c>
      <c r="Q209" s="105" t="s">
        <v>109</v>
      </c>
      <c r="R209" s="121">
        <v>0</v>
      </c>
      <c r="S209" s="125">
        <f>'Manhole Quick Ratings'!H216</f>
        <v>1</v>
      </c>
      <c r="T209" s="77">
        <f>'Manhole Quick Ratings'!I216</f>
        <v>4</v>
      </c>
      <c r="U209" s="77">
        <f>'Manhole Quick Ratings'!J216</f>
        <v>0</v>
      </c>
      <c r="V209" s="78">
        <f>'Manhole Quick Ratings'!K216</f>
        <v>0</v>
      </c>
      <c r="W209" s="125">
        <f>'Manhole Quick Ratings'!M216</f>
        <v>1</v>
      </c>
      <c r="X209" s="77">
        <f>'Manhole Quick Ratings'!N216</f>
        <v>4</v>
      </c>
      <c r="Y209" s="77">
        <f>'Manhole Quick Ratings'!O216</f>
        <v>0</v>
      </c>
      <c r="Z209" s="78">
        <f>'Manhole Quick Ratings'!P216</f>
        <v>0</v>
      </c>
      <c r="AA209" s="125">
        <f>'Manhole Quick Ratings'!R216</f>
        <v>1</v>
      </c>
      <c r="AB209" s="77">
        <f>'Manhole Quick Ratings'!S216</f>
        <v>8</v>
      </c>
      <c r="AC209" s="77">
        <f>'Manhole Quick Ratings'!T216</f>
        <v>0</v>
      </c>
      <c r="AD209" s="78">
        <f>'Manhole Quick Ratings'!U216</f>
        <v>0</v>
      </c>
      <c r="AE209" s="125" t="str">
        <f>_xlfn.CONCAT(AA209,AB209)</f>
        <v>18</v>
      </c>
      <c r="AF209" s="127">
        <f>IF(AE209&gt;0,AE209/10/$AP$11,1)</f>
        <v>1.5</v>
      </c>
      <c r="AG209" s="77">
        <v>1</v>
      </c>
      <c r="AH209" s="128">
        <f t="shared" si="67"/>
        <v>1.5</v>
      </c>
      <c r="AI209" s="69"/>
      <c r="AJ209" s="33">
        <f>IF(F209&gt;0,VLOOKUP(F209,Table2[],3,FALSE),"")</f>
        <v>1488.0020420477188</v>
      </c>
      <c r="AK209" s="34">
        <f t="shared" si="61"/>
        <v>3102.9088464985639</v>
      </c>
      <c r="AL209" s="35">
        <f t="shared" si="62"/>
        <v>2172.0361925489947</v>
      </c>
      <c r="AM209" s="36">
        <f t="shared" si="68"/>
        <v>24568.279656122679</v>
      </c>
      <c r="AN209" s="28"/>
      <c r="AX209" s="38">
        <f t="shared" si="63"/>
        <v>1</v>
      </c>
      <c r="AZ209" s="39">
        <f t="shared" si="64"/>
        <v>1</v>
      </c>
      <c r="BA209" s="15" t="str">
        <f t="shared" si="65"/>
        <v/>
      </c>
      <c r="BB209" s="40" t="str">
        <f t="shared" si="66"/>
        <v/>
      </c>
    </row>
    <row r="210" spans="1:54" ht="15" customHeight="1" x14ac:dyDescent="0.2">
      <c r="A210" s="74">
        <v>197</v>
      </c>
      <c r="B210" s="75">
        <v>213</v>
      </c>
      <c r="C210" s="76" t="s">
        <v>100</v>
      </c>
      <c r="D210" s="75" t="s">
        <v>164</v>
      </c>
      <c r="E210" s="77">
        <v>48</v>
      </c>
      <c r="F210" s="77">
        <v>1970</v>
      </c>
      <c r="G210" s="77">
        <f>IF(F210&gt;0,VLOOKUP(D210,Table1[],2,FALSE),"")</f>
        <v>100</v>
      </c>
      <c r="H210" s="78">
        <f t="shared" si="54"/>
        <v>47</v>
      </c>
      <c r="I210" s="104">
        <v>4</v>
      </c>
      <c r="J210" s="75">
        <v>4</v>
      </c>
      <c r="K210" s="105" t="s">
        <v>108</v>
      </c>
      <c r="L210" s="105" t="s">
        <v>109</v>
      </c>
      <c r="M210" s="106">
        <v>0</v>
      </c>
      <c r="N210" s="104">
        <v>5</v>
      </c>
      <c r="O210" s="75">
        <v>5</v>
      </c>
      <c r="P210" s="105" t="s">
        <v>108</v>
      </c>
      <c r="Q210" s="105" t="s">
        <v>109</v>
      </c>
      <c r="R210" s="121">
        <v>0</v>
      </c>
      <c r="S210" s="125">
        <f>'Manhole Quick Ratings'!H215</f>
        <v>1</v>
      </c>
      <c r="T210" s="77">
        <f>'Manhole Quick Ratings'!I215</f>
        <v>4</v>
      </c>
      <c r="U210" s="77">
        <f>'Manhole Quick Ratings'!J215</f>
        <v>0</v>
      </c>
      <c r="V210" s="78">
        <f>'Manhole Quick Ratings'!K215</f>
        <v>0</v>
      </c>
      <c r="W210" s="125">
        <f>'Manhole Quick Ratings'!M215</f>
        <v>1</v>
      </c>
      <c r="X210" s="77">
        <f>'Manhole Quick Ratings'!N215</f>
        <v>5</v>
      </c>
      <c r="Y210" s="77">
        <f>'Manhole Quick Ratings'!O215</f>
        <v>0</v>
      </c>
      <c r="Z210" s="78">
        <f>'Manhole Quick Ratings'!P215</f>
        <v>0</v>
      </c>
      <c r="AA210" s="125">
        <f>'Manhole Quick Ratings'!R215</f>
        <v>1</v>
      </c>
      <c r="AB210" s="77">
        <f>'Manhole Quick Ratings'!S215</f>
        <v>9</v>
      </c>
      <c r="AC210" s="77">
        <f>'Manhole Quick Ratings'!T215</f>
        <v>0</v>
      </c>
      <c r="AD210" s="78">
        <f>'Manhole Quick Ratings'!U215</f>
        <v>0</v>
      </c>
      <c r="AE210" s="125" t="str">
        <f>_xlfn.CONCAT(AA210,AB210)</f>
        <v>19</v>
      </c>
      <c r="AF210" s="127">
        <f>IF(AE210&gt;0,AE210/10/$AP$11,1)</f>
        <v>1.5833333333333333</v>
      </c>
      <c r="AG210" s="77">
        <v>1</v>
      </c>
      <c r="AH210" s="128">
        <f t="shared" si="67"/>
        <v>1.5833333333333333</v>
      </c>
      <c r="AI210" s="69"/>
      <c r="AJ210" s="33">
        <f>IF(F210&gt;0,VLOOKUP(F210,Table2[],3,FALSE),"")</f>
        <v>400</v>
      </c>
      <c r="AK210" s="34">
        <f t="shared" si="61"/>
        <v>3102.9088464985639</v>
      </c>
      <c r="AL210" s="35">
        <f t="shared" si="62"/>
        <v>1458.3671578543249</v>
      </c>
      <c r="AM210" s="36">
        <f t="shared" si="68"/>
        <v>12448.544574870502</v>
      </c>
      <c r="AN210" s="28"/>
      <c r="AX210" s="38">
        <f t="shared" si="63"/>
        <v>1</v>
      </c>
      <c r="AZ210" s="39">
        <f t="shared" si="64"/>
        <v>1</v>
      </c>
      <c r="BA210" s="15" t="str">
        <f t="shared" si="65"/>
        <v/>
      </c>
      <c r="BB210" s="40" t="str">
        <f t="shared" si="66"/>
        <v/>
      </c>
    </row>
    <row r="211" spans="1:54" ht="15" customHeight="1" x14ac:dyDescent="0.2">
      <c r="A211" s="74">
        <v>198</v>
      </c>
      <c r="B211" s="75">
        <v>211</v>
      </c>
      <c r="C211" s="76" t="s">
        <v>100</v>
      </c>
      <c r="D211" s="75" t="s">
        <v>164</v>
      </c>
      <c r="E211" s="77">
        <v>48</v>
      </c>
      <c r="F211" s="77">
        <v>1970</v>
      </c>
      <c r="G211" s="77">
        <f>IF(F211&gt;0,VLOOKUP(D211,Table1[],2,FALSE),"")</f>
        <v>100</v>
      </c>
      <c r="H211" s="78">
        <f t="shared" si="54"/>
        <v>47</v>
      </c>
      <c r="I211" s="104">
        <v>4</v>
      </c>
      <c r="J211" s="75">
        <v>4</v>
      </c>
      <c r="K211" s="105" t="s">
        <v>108</v>
      </c>
      <c r="L211" s="105" t="s">
        <v>109</v>
      </c>
      <c r="M211" s="106">
        <v>0</v>
      </c>
      <c r="N211" s="104">
        <v>3</v>
      </c>
      <c r="O211" s="75">
        <v>3</v>
      </c>
      <c r="P211" s="105" t="s">
        <v>108</v>
      </c>
      <c r="Q211" s="105" t="s">
        <v>109</v>
      </c>
      <c r="R211" s="121">
        <v>0</v>
      </c>
      <c r="S211" s="125">
        <f>'Manhole Quick Ratings'!H213</f>
        <v>1</v>
      </c>
      <c r="T211" s="77">
        <f>'Manhole Quick Ratings'!I213</f>
        <v>4</v>
      </c>
      <c r="U211" s="77">
        <f>'Manhole Quick Ratings'!J213</f>
        <v>0</v>
      </c>
      <c r="V211" s="78">
        <f>'Manhole Quick Ratings'!K213</f>
        <v>0</v>
      </c>
      <c r="W211" s="125">
        <f>'Manhole Quick Ratings'!M213</f>
        <v>1</v>
      </c>
      <c r="X211" s="77">
        <f>'Manhole Quick Ratings'!N213</f>
        <v>3</v>
      </c>
      <c r="Y211" s="77">
        <f>'Manhole Quick Ratings'!O213</f>
        <v>0</v>
      </c>
      <c r="Z211" s="78">
        <f>'Manhole Quick Ratings'!P213</f>
        <v>0</v>
      </c>
      <c r="AA211" s="125">
        <f>'Manhole Quick Ratings'!R213</f>
        <v>1</v>
      </c>
      <c r="AB211" s="77">
        <f>'Manhole Quick Ratings'!S213</f>
        <v>7</v>
      </c>
      <c r="AC211" s="77">
        <f>'Manhole Quick Ratings'!T213</f>
        <v>0</v>
      </c>
      <c r="AD211" s="78">
        <f>'Manhole Quick Ratings'!U213</f>
        <v>0</v>
      </c>
      <c r="AE211" s="125" t="str">
        <f>_xlfn.CONCAT(AA211,AB211)</f>
        <v>17</v>
      </c>
      <c r="AF211" s="127">
        <f>IF(AE211&gt;0,AE211/10/$AP$11,1)</f>
        <v>1.4166666666666667</v>
      </c>
      <c r="AG211" s="77">
        <v>1</v>
      </c>
      <c r="AH211" s="128">
        <f t="shared" si="67"/>
        <v>1.4166666666666667</v>
      </c>
      <c r="AI211" s="69"/>
      <c r="AJ211" s="33">
        <f>IF(F211&gt;0,VLOOKUP(F211,Table2[],3,FALSE),"")</f>
        <v>400</v>
      </c>
      <c r="AK211" s="34">
        <f t="shared" si="61"/>
        <v>3102.9088464985639</v>
      </c>
      <c r="AL211" s="35">
        <f t="shared" si="62"/>
        <v>1458.3671578543249</v>
      </c>
      <c r="AM211" s="36">
        <f t="shared" si="68"/>
        <v>12448.544574870502</v>
      </c>
      <c r="AN211" s="28"/>
      <c r="AX211" s="38">
        <f t="shared" si="63"/>
        <v>1</v>
      </c>
      <c r="AZ211" s="39">
        <f t="shared" si="64"/>
        <v>1</v>
      </c>
      <c r="BA211" s="15" t="str">
        <f t="shared" si="65"/>
        <v/>
      </c>
      <c r="BB211" s="40" t="str">
        <f t="shared" si="66"/>
        <v/>
      </c>
    </row>
    <row r="212" spans="1:54" ht="15" customHeight="1" x14ac:dyDescent="0.2">
      <c r="A212" s="74">
        <v>199</v>
      </c>
      <c r="B212" s="75">
        <v>210</v>
      </c>
      <c r="C212" s="76" t="s">
        <v>100</v>
      </c>
      <c r="D212" s="75" t="s">
        <v>164</v>
      </c>
      <c r="E212" s="77">
        <v>48</v>
      </c>
      <c r="F212" s="77">
        <v>1970</v>
      </c>
      <c r="G212" s="77">
        <f>IF(F212&gt;0,VLOOKUP(D212,Table1[],2,FALSE),"")</f>
        <v>100</v>
      </c>
      <c r="H212" s="78">
        <f t="shared" si="54"/>
        <v>47</v>
      </c>
      <c r="I212" s="104">
        <v>4</v>
      </c>
      <c r="J212" s="75">
        <v>4</v>
      </c>
      <c r="K212" s="105" t="s">
        <v>108</v>
      </c>
      <c r="L212" s="105" t="s">
        <v>109</v>
      </c>
      <c r="M212" s="106">
        <v>0</v>
      </c>
      <c r="N212" s="104">
        <v>7</v>
      </c>
      <c r="O212" s="75">
        <v>7</v>
      </c>
      <c r="P212" s="105" t="s">
        <v>108</v>
      </c>
      <c r="Q212" s="105" t="s">
        <v>109</v>
      </c>
      <c r="R212" s="121">
        <v>0</v>
      </c>
      <c r="S212" s="125">
        <f>'Manhole Quick Ratings'!H212</f>
        <v>1</v>
      </c>
      <c r="T212" s="77">
        <f>'Manhole Quick Ratings'!I212</f>
        <v>4</v>
      </c>
      <c r="U212" s="77">
        <f>'Manhole Quick Ratings'!J212</f>
        <v>0</v>
      </c>
      <c r="V212" s="78">
        <f>'Manhole Quick Ratings'!K212</f>
        <v>0</v>
      </c>
      <c r="W212" s="125">
        <f>'Manhole Quick Ratings'!M212</f>
        <v>1</v>
      </c>
      <c r="X212" s="77">
        <f>'Manhole Quick Ratings'!N212</f>
        <v>7</v>
      </c>
      <c r="Y212" s="77">
        <f>'Manhole Quick Ratings'!O212</f>
        <v>0</v>
      </c>
      <c r="Z212" s="78">
        <f>'Manhole Quick Ratings'!P212</f>
        <v>0</v>
      </c>
      <c r="AA212" s="125">
        <f>'Manhole Quick Ratings'!R212</f>
        <v>1</v>
      </c>
      <c r="AB212" s="77" t="str">
        <f>'Manhole Quick Ratings'!S212</f>
        <v>A</v>
      </c>
      <c r="AC212" s="77">
        <f>'Manhole Quick Ratings'!T212</f>
        <v>0</v>
      </c>
      <c r="AD212" s="78">
        <f>'Manhole Quick Ratings'!U212</f>
        <v>0</v>
      </c>
      <c r="AE212" s="125" t="str">
        <f>_xlfn.CONCAT(AA212,AB212)</f>
        <v>1A</v>
      </c>
      <c r="AF212" s="127">
        <f>(10/10/$AP$11)+1</f>
        <v>1.8333333333333335</v>
      </c>
      <c r="AG212" s="77">
        <v>3</v>
      </c>
      <c r="AH212" s="128">
        <f t="shared" si="67"/>
        <v>5.5</v>
      </c>
      <c r="AI212" s="69"/>
      <c r="AJ212" s="33">
        <f>IF(F212&gt;0,VLOOKUP(F212,Table2[],3,FALSE),"")</f>
        <v>400</v>
      </c>
      <c r="AK212" s="34">
        <f t="shared" si="61"/>
        <v>3102.9088464985639</v>
      </c>
      <c r="AL212" s="35">
        <f t="shared" si="62"/>
        <v>1458.3671578543249</v>
      </c>
      <c r="AM212" s="36">
        <f t="shared" si="68"/>
        <v>12448.544574870502</v>
      </c>
      <c r="AN212" s="28"/>
      <c r="AX212" s="38">
        <f t="shared" si="63"/>
        <v>1</v>
      </c>
      <c r="AZ212" s="39">
        <f t="shared" si="64"/>
        <v>1</v>
      </c>
      <c r="BA212" s="15" t="str">
        <f t="shared" si="65"/>
        <v/>
      </c>
      <c r="BB212" s="40" t="str">
        <f t="shared" si="66"/>
        <v/>
      </c>
    </row>
    <row r="213" spans="1:54" ht="15" customHeight="1" x14ac:dyDescent="0.2">
      <c r="A213" s="74">
        <v>200</v>
      </c>
      <c r="B213" s="75"/>
      <c r="C213" s="76" t="s">
        <v>100</v>
      </c>
      <c r="D213" s="75" t="s">
        <v>164</v>
      </c>
      <c r="E213" s="77">
        <v>48</v>
      </c>
      <c r="F213" s="77">
        <v>2008</v>
      </c>
      <c r="G213" s="77">
        <f>IF(F213&gt;0,VLOOKUP(D213,Table1[],2,FALSE),"")</f>
        <v>100</v>
      </c>
      <c r="H213" s="78">
        <f t="shared" si="54"/>
        <v>85</v>
      </c>
      <c r="I213" s="107"/>
      <c r="J213" s="108"/>
      <c r="K213" s="108"/>
      <c r="L213" s="108"/>
      <c r="M213" s="109"/>
      <c r="N213" s="107"/>
      <c r="O213" s="108"/>
      <c r="P213" s="108"/>
      <c r="Q213" s="108"/>
      <c r="R213" s="109"/>
      <c r="S213" s="107"/>
      <c r="T213" s="108"/>
      <c r="U213" s="108"/>
      <c r="V213" s="109"/>
      <c r="W213" s="107"/>
      <c r="X213" s="108"/>
      <c r="Y213" s="108"/>
      <c r="Z213" s="109"/>
      <c r="AA213" s="107"/>
      <c r="AB213" s="108"/>
      <c r="AC213" s="108"/>
      <c r="AD213" s="109"/>
      <c r="AE213" s="107"/>
      <c r="AF213" s="129">
        <v>1</v>
      </c>
      <c r="AG213" s="77">
        <v>2</v>
      </c>
      <c r="AH213" s="128">
        <f t="shared" si="67"/>
        <v>2</v>
      </c>
      <c r="AI213" s="69"/>
      <c r="AJ213" s="33">
        <f>IF(F213&gt;0,VLOOKUP(F213,Table2[],3,FALSE),"")</f>
        <v>2218.4293773088234</v>
      </c>
      <c r="AK213" s="34">
        <f t="shared" si="61"/>
        <v>3102.9088464985639</v>
      </c>
      <c r="AL213" s="35">
        <f t="shared" si="62"/>
        <v>2637.4725195237793</v>
      </c>
      <c r="AM213" s="36">
        <f t="shared" si="68"/>
        <v>38276.57918617456</v>
      </c>
      <c r="AN213" s="28"/>
      <c r="AX213" s="38">
        <f t="shared" si="63"/>
        <v>1</v>
      </c>
      <c r="AZ213" s="39">
        <f t="shared" si="64"/>
        <v>1</v>
      </c>
      <c r="BA213" s="15" t="str">
        <f t="shared" si="65"/>
        <v/>
      </c>
      <c r="BB213" s="40" t="str">
        <f t="shared" si="66"/>
        <v/>
      </c>
    </row>
    <row r="214" spans="1:54" ht="15" customHeight="1" x14ac:dyDescent="0.2">
      <c r="A214" s="74">
        <v>201</v>
      </c>
      <c r="B214" s="75"/>
      <c r="C214" s="76" t="s">
        <v>100</v>
      </c>
      <c r="D214" s="75" t="s">
        <v>164</v>
      </c>
      <c r="E214" s="77">
        <v>48</v>
      </c>
      <c r="F214" s="77">
        <v>2008</v>
      </c>
      <c r="G214" s="77">
        <f>IF(F214&gt;0,VLOOKUP(D214,Table1[],2,FALSE),"")</f>
        <v>100</v>
      </c>
      <c r="H214" s="78">
        <f t="shared" si="54"/>
        <v>85</v>
      </c>
      <c r="I214" s="107"/>
      <c r="J214" s="108"/>
      <c r="K214" s="108"/>
      <c r="L214" s="108"/>
      <c r="M214" s="109"/>
      <c r="N214" s="107"/>
      <c r="O214" s="108"/>
      <c r="P214" s="108"/>
      <c r="Q214" s="108"/>
      <c r="R214" s="109"/>
      <c r="S214" s="107"/>
      <c r="T214" s="108"/>
      <c r="U214" s="108"/>
      <c r="V214" s="109"/>
      <c r="W214" s="107"/>
      <c r="X214" s="108"/>
      <c r="Y214" s="108"/>
      <c r="Z214" s="109"/>
      <c r="AA214" s="107"/>
      <c r="AB214" s="108"/>
      <c r="AC214" s="108"/>
      <c r="AD214" s="109"/>
      <c r="AE214" s="107"/>
      <c r="AF214" s="129">
        <v>1</v>
      </c>
      <c r="AG214" s="77">
        <v>2</v>
      </c>
      <c r="AH214" s="128">
        <f t="shared" si="67"/>
        <v>2</v>
      </c>
      <c r="AI214" s="69"/>
      <c r="AJ214" s="33">
        <f>IF(F214&gt;0,VLOOKUP(F214,Table2[],3,FALSE),"")</f>
        <v>2218.4293773088234</v>
      </c>
      <c r="AK214" s="34">
        <f t="shared" si="61"/>
        <v>3102.9088464985639</v>
      </c>
      <c r="AL214" s="35">
        <f t="shared" si="62"/>
        <v>2637.4725195237793</v>
      </c>
      <c r="AM214" s="36">
        <f t="shared" si="68"/>
        <v>38276.57918617456</v>
      </c>
      <c r="AN214" s="28"/>
      <c r="AX214" s="38">
        <f t="shared" si="63"/>
        <v>1</v>
      </c>
      <c r="AZ214" s="39">
        <f t="shared" si="64"/>
        <v>1</v>
      </c>
      <c r="BA214" s="15" t="str">
        <f t="shared" si="65"/>
        <v/>
      </c>
      <c r="BB214" s="40" t="str">
        <f t="shared" si="66"/>
        <v/>
      </c>
    </row>
    <row r="215" spans="1:54" ht="15" customHeight="1" x14ac:dyDescent="0.2">
      <c r="A215" s="84" t="s">
        <v>102</v>
      </c>
      <c r="B215" s="85"/>
      <c r="C215" s="86" t="s">
        <v>191</v>
      </c>
      <c r="D215" s="85"/>
      <c r="E215" s="87"/>
      <c r="F215" s="87"/>
      <c r="G215" s="87" t="str">
        <f>IF(F215&gt;0,VLOOKUP(D215,Table1[],2,FALSE),"")</f>
        <v/>
      </c>
      <c r="H215" s="88" t="str">
        <f t="shared" si="54"/>
        <v/>
      </c>
      <c r="I215" s="111"/>
      <c r="J215" s="87"/>
      <c r="K215" s="87"/>
      <c r="L215" s="87"/>
      <c r="M215" s="88"/>
      <c r="N215" s="111"/>
      <c r="O215" s="87"/>
      <c r="P215" s="87"/>
      <c r="Q215" s="87"/>
      <c r="R215" s="88"/>
      <c r="S215" s="111"/>
      <c r="T215" s="87"/>
      <c r="U215" s="87"/>
      <c r="V215" s="88"/>
      <c r="W215" s="111"/>
      <c r="X215" s="87"/>
      <c r="Y215" s="87"/>
      <c r="Z215" s="88"/>
      <c r="AA215" s="111"/>
      <c r="AB215" s="87"/>
      <c r="AC215" s="87"/>
      <c r="AD215" s="88"/>
      <c r="AE215" s="111"/>
      <c r="AF215" s="132"/>
      <c r="AG215" s="87"/>
      <c r="AH215" s="133"/>
      <c r="AI215" s="69"/>
      <c r="AJ215" s="42" t="str">
        <f>IF(F215&gt;0,VLOOKUP(F215,Table2[],3,FALSE),"")</f>
        <v/>
      </c>
      <c r="AK215" s="28" t="str">
        <f t="shared" si="61"/>
        <v/>
      </c>
      <c r="AL215" s="43" t="str">
        <f t="shared" si="62"/>
        <v/>
      </c>
      <c r="AM215" s="44"/>
      <c r="AN215" s="28"/>
      <c r="AX215" s="38"/>
      <c r="AZ215" s="39"/>
      <c r="BB215" s="40"/>
    </row>
    <row r="216" spans="1:54" ht="15" customHeight="1" x14ac:dyDescent="0.2">
      <c r="A216" s="74">
        <v>202</v>
      </c>
      <c r="B216" s="75"/>
      <c r="C216" s="76" t="s">
        <v>100</v>
      </c>
      <c r="D216" s="75" t="s">
        <v>164</v>
      </c>
      <c r="E216" s="77">
        <v>48</v>
      </c>
      <c r="F216" s="77">
        <v>2008</v>
      </c>
      <c r="G216" s="77">
        <f>IF(F216&gt;0,VLOOKUP(D216,Table1[],2,FALSE),"")</f>
        <v>100</v>
      </c>
      <c r="H216" s="78">
        <f t="shared" si="54"/>
        <v>85</v>
      </c>
      <c r="I216" s="107"/>
      <c r="J216" s="108"/>
      <c r="K216" s="108"/>
      <c r="L216" s="108"/>
      <c r="M216" s="109"/>
      <c r="N216" s="107"/>
      <c r="O216" s="108"/>
      <c r="P216" s="108"/>
      <c r="Q216" s="108"/>
      <c r="R216" s="109"/>
      <c r="S216" s="107"/>
      <c r="T216" s="108"/>
      <c r="U216" s="108"/>
      <c r="V216" s="109"/>
      <c r="W216" s="107"/>
      <c r="X216" s="108"/>
      <c r="Y216" s="108"/>
      <c r="Z216" s="109"/>
      <c r="AA216" s="107"/>
      <c r="AB216" s="108"/>
      <c r="AC216" s="108"/>
      <c r="AD216" s="109"/>
      <c r="AE216" s="107"/>
      <c r="AF216" s="129">
        <v>1</v>
      </c>
      <c r="AG216" s="77">
        <v>2</v>
      </c>
      <c r="AH216" s="128">
        <f t="shared" si="67"/>
        <v>2</v>
      </c>
      <c r="AI216" s="69"/>
      <c r="AJ216" s="33">
        <f>IF(F216&gt;0,VLOOKUP(F216,Table2[],3,FALSE),"")</f>
        <v>2218.4293773088234</v>
      </c>
      <c r="AK216" s="34">
        <f t="shared" si="61"/>
        <v>3102.9088464985639</v>
      </c>
      <c r="AL216" s="35">
        <f t="shared" si="62"/>
        <v>2637.4725195237793</v>
      </c>
      <c r="AM216" s="36">
        <f t="shared" si="68"/>
        <v>38276.57918617456</v>
      </c>
      <c r="AN216" s="28"/>
      <c r="AX216" s="38">
        <f t="shared" si="63"/>
        <v>1</v>
      </c>
      <c r="AZ216" s="39">
        <f t="shared" si="64"/>
        <v>1</v>
      </c>
      <c r="BA216" s="15" t="str">
        <f t="shared" si="65"/>
        <v/>
      </c>
      <c r="BB216" s="40" t="str">
        <f t="shared" si="66"/>
        <v/>
      </c>
    </row>
    <row r="217" spans="1:54" ht="15" customHeight="1" x14ac:dyDescent="0.2">
      <c r="A217" s="74">
        <v>203</v>
      </c>
      <c r="B217" s="75"/>
      <c r="C217" s="76" t="s">
        <v>100</v>
      </c>
      <c r="D217" s="75" t="s">
        <v>164</v>
      </c>
      <c r="E217" s="77">
        <v>48</v>
      </c>
      <c r="F217" s="77">
        <v>2008</v>
      </c>
      <c r="G217" s="77">
        <f>IF(F217&gt;0,VLOOKUP(D217,Table1[],2,FALSE),"")</f>
        <v>100</v>
      </c>
      <c r="H217" s="78">
        <f t="shared" si="54"/>
        <v>85</v>
      </c>
      <c r="I217" s="107"/>
      <c r="J217" s="108"/>
      <c r="K217" s="108"/>
      <c r="L217" s="108"/>
      <c r="M217" s="109"/>
      <c r="N217" s="107"/>
      <c r="O217" s="108"/>
      <c r="P217" s="108"/>
      <c r="Q217" s="108"/>
      <c r="R217" s="109"/>
      <c r="S217" s="107"/>
      <c r="T217" s="108"/>
      <c r="U217" s="108"/>
      <c r="V217" s="109"/>
      <c r="W217" s="107"/>
      <c r="X217" s="108"/>
      <c r="Y217" s="108"/>
      <c r="Z217" s="109"/>
      <c r="AA217" s="107"/>
      <c r="AB217" s="108"/>
      <c r="AC217" s="108"/>
      <c r="AD217" s="109"/>
      <c r="AE217" s="107"/>
      <c r="AF217" s="129">
        <v>1</v>
      </c>
      <c r="AG217" s="77">
        <v>2</v>
      </c>
      <c r="AH217" s="128">
        <f t="shared" si="67"/>
        <v>2</v>
      </c>
      <c r="AI217" s="69"/>
      <c r="AJ217" s="33">
        <f>IF(F217&gt;0,VLOOKUP(F217,Table2[],3,FALSE),"")</f>
        <v>2218.4293773088234</v>
      </c>
      <c r="AK217" s="34">
        <f t="shared" si="61"/>
        <v>3102.9088464985639</v>
      </c>
      <c r="AL217" s="35">
        <f t="shared" si="62"/>
        <v>2637.4725195237793</v>
      </c>
      <c r="AM217" s="36">
        <f t="shared" si="68"/>
        <v>38276.57918617456</v>
      </c>
      <c r="AN217" s="28"/>
      <c r="AX217" s="38">
        <f t="shared" si="63"/>
        <v>1</v>
      </c>
      <c r="AZ217" s="39">
        <f t="shared" si="64"/>
        <v>1</v>
      </c>
      <c r="BA217" s="15" t="str">
        <f t="shared" si="65"/>
        <v/>
      </c>
      <c r="BB217" s="40" t="str">
        <f t="shared" si="66"/>
        <v/>
      </c>
    </row>
    <row r="218" spans="1:54" ht="15" customHeight="1" x14ac:dyDescent="0.2">
      <c r="A218" s="74">
        <v>204</v>
      </c>
      <c r="B218" s="75"/>
      <c r="C218" s="76" t="s">
        <v>100</v>
      </c>
      <c r="D218" s="75" t="s">
        <v>164</v>
      </c>
      <c r="E218" s="77">
        <v>48</v>
      </c>
      <c r="F218" s="77">
        <v>2008</v>
      </c>
      <c r="G218" s="77">
        <f>IF(F218&gt;0,VLOOKUP(D218,Table1[],2,FALSE),"")</f>
        <v>100</v>
      </c>
      <c r="H218" s="78">
        <f t="shared" si="54"/>
        <v>85</v>
      </c>
      <c r="I218" s="107"/>
      <c r="J218" s="108"/>
      <c r="K218" s="108"/>
      <c r="L218" s="108"/>
      <c r="M218" s="109"/>
      <c r="N218" s="107"/>
      <c r="O218" s="108"/>
      <c r="P218" s="108"/>
      <c r="Q218" s="108"/>
      <c r="R218" s="109"/>
      <c r="S218" s="107"/>
      <c r="T218" s="108"/>
      <c r="U218" s="108"/>
      <c r="V218" s="109"/>
      <c r="W218" s="107"/>
      <c r="X218" s="108"/>
      <c r="Y218" s="108"/>
      <c r="Z218" s="109"/>
      <c r="AA218" s="107"/>
      <c r="AB218" s="108"/>
      <c r="AC218" s="108"/>
      <c r="AD218" s="109"/>
      <c r="AE218" s="107"/>
      <c r="AF218" s="129">
        <v>1</v>
      </c>
      <c r="AG218" s="77">
        <v>2</v>
      </c>
      <c r="AH218" s="128">
        <f t="shared" si="67"/>
        <v>2</v>
      </c>
      <c r="AI218" s="69"/>
      <c r="AJ218" s="33">
        <f>IF(F218&gt;0,VLOOKUP(F218,Table2[],3,FALSE),"")</f>
        <v>2218.4293773088234</v>
      </c>
      <c r="AK218" s="34">
        <f t="shared" si="61"/>
        <v>3102.9088464985639</v>
      </c>
      <c r="AL218" s="35">
        <f t="shared" si="62"/>
        <v>2637.4725195237793</v>
      </c>
      <c r="AM218" s="36">
        <f t="shared" si="68"/>
        <v>38276.57918617456</v>
      </c>
      <c r="AN218" s="28"/>
      <c r="AX218" s="38">
        <f t="shared" si="63"/>
        <v>1</v>
      </c>
      <c r="AZ218" s="39">
        <f t="shared" si="64"/>
        <v>1</v>
      </c>
      <c r="BA218" s="15" t="str">
        <f t="shared" si="65"/>
        <v/>
      </c>
      <c r="BB218" s="40" t="str">
        <f t="shared" si="66"/>
        <v/>
      </c>
    </row>
    <row r="219" spans="1:54" ht="15" customHeight="1" x14ac:dyDescent="0.2">
      <c r="A219" s="84">
        <v>205</v>
      </c>
      <c r="B219" s="85"/>
      <c r="C219" s="86" t="s">
        <v>183</v>
      </c>
      <c r="D219" s="85"/>
      <c r="E219" s="87"/>
      <c r="F219" s="87"/>
      <c r="G219" s="87" t="str">
        <f>IF(F219&gt;0,VLOOKUP(D219,Table1[],2,FALSE),"")</f>
        <v/>
      </c>
      <c r="H219" s="88" t="str">
        <f t="shared" si="54"/>
        <v/>
      </c>
      <c r="I219" s="111"/>
      <c r="J219" s="87"/>
      <c r="K219" s="87"/>
      <c r="L219" s="87"/>
      <c r="M219" s="88"/>
      <c r="N219" s="111"/>
      <c r="O219" s="87"/>
      <c r="P219" s="87"/>
      <c r="Q219" s="87"/>
      <c r="R219" s="88"/>
      <c r="S219" s="111"/>
      <c r="T219" s="87"/>
      <c r="U219" s="87"/>
      <c r="V219" s="88"/>
      <c r="W219" s="111"/>
      <c r="X219" s="87"/>
      <c r="Y219" s="87"/>
      <c r="Z219" s="88"/>
      <c r="AA219" s="111"/>
      <c r="AB219" s="87"/>
      <c r="AC219" s="87"/>
      <c r="AD219" s="88"/>
      <c r="AE219" s="111"/>
      <c r="AF219" s="132"/>
      <c r="AG219" s="87"/>
      <c r="AH219" s="133"/>
      <c r="AI219" s="69"/>
      <c r="AJ219" s="42" t="str">
        <f>IF(F219&gt;0,VLOOKUP(F219,Table2[],3,FALSE),"")</f>
        <v/>
      </c>
      <c r="AK219" s="28" t="str">
        <f t="shared" si="61"/>
        <v/>
      </c>
      <c r="AL219" s="43" t="str">
        <f t="shared" si="62"/>
        <v/>
      </c>
      <c r="AM219" s="44"/>
      <c r="AN219" s="28"/>
      <c r="AX219" s="38"/>
      <c r="AZ219" s="39"/>
      <c r="BB219" s="40"/>
    </row>
    <row r="220" spans="1:54" ht="15" customHeight="1" x14ac:dyDescent="0.2">
      <c r="A220" s="74" t="s">
        <v>107</v>
      </c>
      <c r="B220" s="75"/>
      <c r="C220" s="76" t="s">
        <v>100</v>
      </c>
      <c r="D220" s="75" t="s">
        <v>164</v>
      </c>
      <c r="E220" s="77">
        <v>48</v>
      </c>
      <c r="F220" s="77">
        <v>2008</v>
      </c>
      <c r="G220" s="77">
        <f>IF(F220&gt;0,VLOOKUP(D220,Table1[],2,FALSE),"")</f>
        <v>100</v>
      </c>
      <c r="H220" s="78">
        <f t="shared" si="54"/>
        <v>85</v>
      </c>
      <c r="I220" s="107"/>
      <c r="J220" s="108"/>
      <c r="K220" s="108"/>
      <c r="L220" s="108"/>
      <c r="M220" s="109"/>
      <c r="N220" s="107"/>
      <c r="O220" s="108"/>
      <c r="P220" s="108"/>
      <c r="Q220" s="108"/>
      <c r="R220" s="109"/>
      <c r="S220" s="107"/>
      <c r="T220" s="108"/>
      <c r="U220" s="108"/>
      <c r="V220" s="109"/>
      <c r="W220" s="107"/>
      <c r="X220" s="108"/>
      <c r="Y220" s="108"/>
      <c r="Z220" s="109"/>
      <c r="AA220" s="107"/>
      <c r="AB220" s="108"/>
      <c r="AC220" s="108"/>
      <c r="AD220" s="109"/>
      <c r="AE220" s="107"/>
      <c r="AF220" s="129">
        <v>1</v>
      </c>
      <c r="AG220" s="77">
        <v>2</v>
      </c>
      <c r="AH220" s="128">
        <f t="shared" ref="AH220:AH251" si="69">AF220*AG220</f>
        <v>2</v>
      </c>
      <c r="AI220" s="69"/>
      <c r="AJ220" s="33">
        <f>IF(F220&gt;0,VLOOKUP(F220,Table2[],3,FALSE),"")</f>
        <v>2218.4293773088234</v>
      </c>
      <c r="AK220" s="34">
        <f t="shared" si="61"/>
        <v>3102.9088464985639</v>
      </c>
      <c r="AL220" s="35">
        <f t="shared" si="62"/>
        <v>2637.4725195237793</v>
      </c>
      <c r="AM220" s="36">
        <f t="shared" si="68"/>
        <v>38276.57918617456</v>
      </c>
      <c r="AN220" s="28"/>
      <c r="AX220" s="38">
        <f t="shared" si="63"/>
        <v>1</v>
      </c>
      <c r="AZ220" s="39">
        <f t="shared" si="64"/>
        <v>1</v>
      </c>
      <c r="BA220" s="15" t="str">
        <f t="shared" si="65"/>
        <v/>
      </c>
      <c r="BB220" s="40" t="str">
        <f t="shared" si="66"/>
        <v/>
      </c>
    </row>
    <row r="221" spans="1:54" ht="15" customHeight="1" x14ac:dyDescent="0.2">
      <c r="A221" s="79">
        <v>206</v>
      </c>
      <c r="B221" s="80"/>
      <c r="C221" s="81" t="s">
        <v>190</v>
      </c>
      <c r="D221" s="80"/>
      <c r="E221" s="82"/>
      <c r="F221" s="82"/>
      <c r="G221" s="82" t="str">
        <f>IF(F221&gt;0,VLOOKUP(D221,Table1[],2,FALSE),"")</f>
        <v/>
      </c>
      <c r="H221" s="83" t="str">
        <f t="shared" si="54"/>
        <v/>
      </c>
      <c r="I221" s="110"/>
      <c r="J221" s="82"/>
      <c r="K221" s="82"/>
      <c r="L221" s="82"/>
      <c r="M221" s="83"/>
      <c r="N221" s="110"/>
      <c r="O221" s="82"/>
      <c r="P221" s="82"/>
      <c r="Q221" s="82"/>
      <c r="R221" s="83"/>
      <c r="S221" s="110"/>
      <c r="T221" s="82"/>
      <c r="U221" s="82"/>
      <c r="V221" s="83"/>
      <c r="W221" s="110"/>
      <c r="X221" s="82"/>
      <c r="Y221" s="82"/>
      <c r="Z221" s="83"/>
      <c r="AA221" s="110"/>
      <c r="AB221" s="82"/>
      <c r="AC221" s="82"/>
      <c r="AD221" s="83"/>
      <c r="AE221" s="110"/>
      <c r="AF221" s="130"/>
      <c r="AG221" s="82"/>
      <c r="AH221" s="131"/>
      <c r="AI221" s="69"/>
      <c r="AJ221" s="64" t="str">
        <f>IF(F221&gt;0,VLOOKUP(F221,Table2[],3,FALSE),"")</f>
        <v/>
      </c>
      <c r="AK221" s="65" t="str">
        <f t="shared" si="61"/>
        <v/>
      </c>
      <c r="AL221" s="66" t="str">
        <f t="shared" si="62"/>
        <v/>
      </c>
      <c r="AM221" s="67"/>
      <c r="AN221" s="28"/>
      <c r="AO221" s="12"/>
      <c r="AX221" s="38"/>
      <c r="AZ221" s="39"/>
      <c r="BB221" s="40"/>
    </row>
    <row r="222" spans="1:54" ht="15" customHeight="1" x14ac:dyDescent="0.2">
      <c r="A222" s="74">
        <v>207</v>
      </c>
      <c r="B222" s="75">
        <v>230</v>
      </c>
      <c r="C222" s="76" t="s">
        <v>94</v>
      </c>
      <c r="D222" s="75" t="s">
        <v>164</v>
      </c>
      <c r="E222" s="77">
        <v>48</v>
      </c>
      <c r="F222" s="77">
        <v>1970</v>
      </c>
      <c r="G222" s="77">
        <f>IF(F222&gt;0,VLOOKUP(D222,Table1[],2,FALSE),"")</f>
        <v>100</v>
      </c>
      <c r="H222" s="78">
        <f t="shared" si="54"/>
        <v>47</v>
      </c>
      <c r="I222" s="104">
        <v>4</v>
      </c>
      <c r="J222" s="75">
        <v>4</v>
      </c>
      <c r="K222" s="105" t="s">
        <v>133</v>
      </c>
      <c r="L222" s="105" t="s">
        <v>109</v>
      </c>
      <c r="M222" s="106">
        <v>0</v>
      </c>
      <c r="N222" s="104">
        <v>6</v>
      </c>
      <c r="O222" s="75">
        <v>6</v>
      </c>
      <c r="P222" s="105" t="s">
        <v>134</v>
      </c>
      <c r="Q222" s="105" t="s">
        <v>109</v>
      </c>
      <c r="R222" s="121">
        <v>5</v>
      </c>
      <c r="S222" s="125">
        <f>'Manhole Quick Ratings'!H232</f>
        <v>1</v>
      </c>
      <c r="T222" s="77">
        <f>'Manhole Quick Ratings'!I232</f>
        <v>4</v>
      </c>
      <c r="U222" s="77">
        <f>'Manhole Quick Ratings'!J232</f>
        <v>0</v>
      </c>
      <c r="V222" s="78">
        <f>'Manhole Quick Ratings'!K232</f>
        <v>0</v>
      </c>
      <c r="W222" s="125">
        <f>'Manhole Quick Ratings'!M232</f>
        <v>1</v>
      </c>
      <c r="X222" s="77">
        <f>'Manhole Quick Ratings'!N232</f>
        <v>6</v>
      </c>
      <c r="Y222" s="77">
        <f>'Manhole Quick Ratings'!O232</f>
        <v>0</v>
      </c>
      <c r="Z222" s="78">
        <f>'Manhole Quick Ratings'!P232</f>
        <v>0</v>
      </c>
      <c r="AA222" s="125">
        <f>'Manhole Quick Ratings'!R232</f>
        <v>1</v>
      </c>
      <c r="AB222" s="77" t="str">
        <f>'Manhole Quick Ratings'!S232</f>
        <v>A</v>
      </c>
      <c r="AC222" s="77">
        <f>'Manhole Quick Ratings'!T232</f>
        <v>0</v>
      </c>
      <c r="AD222" s="78">
        <f>'Manhole Quick Ratings'!U232</f>
        <v>0</v>
      </c>
      <c r="AE222" s="125" t="str">
        <f>_xlfn.CONCAT(AA222,AB222)</f>
        <v>1A</v>
      </c>
      <c r="AF222" s="127">
        <f>(10/10/$AP$11)+1</f>
        <v>1.8333333333333335</v>
      </c>
      <c r="AG222" s="77">
        <v>4</v>
      </c>
      <c r="AH222" s="128">
        <f t="shared" si="69"/>
        <v>7.3333333333333339</v>
      </c>
      <c r="AI222" s="69"/>
      <c r="AJ222" s="33">
        <f>IF(F222&gt;0,VLOOKUP(F222,Table2[],3,FALSE),"")</f>
        <v>400</v>
      </c>
      <c r="AK222" s="34">
        <f t="shared" si="61"/>
        <v>3102.9088464985639</v>
      </c>
      <c r="AL222" s="35">
        <f t="shared" si="62"/>
        <v>1458.3671578543249</v>
      </c>
      <c r="AM222" s="36">
        <f t="shared" si="68"/>
        <v>12448.544574870502</v>
      </c>
      <c r="AN222" s="28"/>
      <c r="AX222" s="38">
        <f t="shared" si="63"/>
        <v>1</v>
      </c>
      <c r="AZ222" s="39">
        <f t="shared" si="64"/>
        <v>1</v>
      </c>
      <c r="BA222" s="15" t="str">
        <f t="shared" si="65"/>
        <v/>
      </c>
      <c r="BB222" s="40" t="str">
        <f t="shared" si="66"/>
        <v/>
      </c>
    </row>
    <row r="223" spans="1:54" ht="15" customHeight="1" x14ac:dyDescent="0.2">
      <c r="A223" s="74">
        <v>208</v>
      </c>
      <c r="B223" s="75">
        <v>219</v>
      </c>
      <c r="C223" s="76" t="s">
        <v>226</v>
      </c>
      <c r="D223" s="75" t="s">
        <v>164</v>
      </c>
      <c r="E223" s="77">
        <v>48</v>
      </c>
      <c r="F223" s="77">
        <v>1970</v>
      </c>
      <c r="G223" s="77">
        <f>IF(F223&gt;0,VLOOKUP(D223,Table1[],2,FALSE),"")</f>
        <v>100</v>
      </c>
      <c r="H223" s="78">
        <f t="shared" si="54"/>
        <v>47</v>
      </c>
      <c r="I223" s="104">
        <v>4</v>
      </c>
      <c r="J223" s="75">
        <v>4</v>
      </c>
      <c r="K223" s="105" t="s">
        <v>108</v>
      </c>
      <c r="L223" s="105" t="s">
        <v>109</v>
      </c>
      <c r="M223" s="106">
        <v>0</v>
      </c>
      <c r="N223" s="104">
        <v>4</v>
      </c>
      <c r="O223" s="75">
        <v>4</v>
      </c>
      <c r="P223" s="105" t="s">
        <v>108</v>
      </c>
      <c r="Q223" s="105" t="s">
        <v>109</v>
      </c>
      <c r="R223" s="121">
        <v>0</v>
      </c>
      <c r="S223" s="125">
        <f>'Manhole Quick Ratings'!H221</f>
        <v>1</v>
      </c>
      <c r="T223" s="77">
        <f>'Manhole Quick Ratings'!I221</f>
        <v>4</v>
      </c>
      <c r="U223" s="77">
        <f>'Manhole Quick Ratings'!J221</f>
        <v>0</v>
      </c>
      <c r="V223" s="78">
        <f>'Manhole Quick Ratings'!K221</f>
        <v>0</v>
      </c>
      <c r="W223" s="125">
        <f>'Manhole Quick Ratings'!M221</f>
        <v>1</v>
      </c>
      <c r="X223" s="77">
        <f>'Manhole Quick Ratings'!N221</f>
        <v>4</v>
      </c>
      <c r="Y223" s="77">
        <f>'Manhole Quick Ratings'!O221</f>
        <v>0</v>
      </c>
      <c r="Z223" s="78">
        <f>'Manhole Quick Ratings'!P221</f>
        <v>0</v>
      </c>
      <c r="AA223" s="125">
        <f>'Manhole Quick Ratings'!R221</f>
        <v>1</v>
      </c>
      <c r="AB223" s="77">
        <f>'Manhole Quick Ratings'!S221</f>
        <v>8</v>
      </c>
      <c r="AC223" s="77">
        <f>'Manhole Quick Ratings'!T221</f>
        <v>0</v>
      </c>
      <c r="AD223" s="78">
        <f>'Manhole Quick Ratings'!U221</f>
        <v>0</v>
      </c>
      <c r="AE223" s="125" t="str">
        <f>_xlfn.CONCAT(AA223,AB223)</f>
        <v>18</v>
      </c>
      <c r="AF223" s="127">
        <f>IF(AE223&gt;0,AE223/10/$AP$11,1)</f>
        <v>1.5</v>
      </c>
      <c r="AG223" s="77">
        <v>1</v>
      </c>
      <c r="AH223" s="128">
        <f t="shared" si="69"/>
        <v>1.5</v>
      </c>
      <c r="AI223" s="69"/>
      <c r="AJ223" s="33">
        <f>IF(F223&gt;0,VLOOKUP(F223,Table2[],3,FALSE),"")</f>
        <v>400</v>
      </c>
      <c r="AK223" s="34">
        <f t="shared" si="61"/>
        <v>3102.9088464985639</v>
      </c>
      <c r="AL223" s="35">
        <f t="shared" si="62"/>
        <v>1458.3671578543249</v>
      </c>
      <c r="AM223" s="36">
        <f t="shared" si="68"/>
        <v>12448.544574870502</v>
      </c>
      <c r="AN223" s="28"/>
      <c r="AX223" s="38">
        <f t="shared" si="63"/>
        <v>1</v>
      </c>
      <c r="AZ223" s="39">
        <f t="shared" si="64"/>
        <v>1</v>
      </c>
      <c r="BA223" s="15" t="str">
        <f t="shared" si="65"/>
        <v/>
      </c>
      <c r="BB223" s="40" t="str">
        <f t="shared" si="66"/>
        <v/>
      </c>
    </row>
    <row r="224" spans="1:54" ht="15" customHeight="1" x14ac:dyDescent="0.2">
      <c r="A224" s="74">
        <v>209</v>
      </c>
      <c r="B224" s="75">
        <v>220</v>
      </c>
      <c r="C224" s="76" t="s">
        <v>226</v>
      </c>
      <c r="D224" s="75" t="s">
        <v>164</v>
      </c>
      <c r="E224" s="77">
        <v>48</v>
      </c>
      <c r="F224" s="77">
        <v>1970</v>
      </c>
      <c r="G224" s="77">
        <f>IF(F224&gt;0,VLOOKUP(D224,Table1[],2,FALSE),"")</f>
        <v>100</v>
      </c>
      <c r="H224" s="78">
        <f t="shared" ref="H224:H289" si="70">IF(F224&gt;0,G224-($AR$13-F224),"")</f>
        <v>47</v>
      </c>
      <c r="I224" s="104">
        <v>5</v>
      </c>
      <c r="J224" s="75">
        <v>5</v>
      </c>
      <c r="K224" s="105" t="s">
        <v>116</v>
      </c>
      <c r="L224" s="105" t="s">
        <v>109</v>
      </c>
      <c r="M224" s="106">
        <v>5</v>
      </c>
      <c r="N224" s="104">
        <v>5</v>
      </c>
      <c r="O224" s="75">
        <v>5</v>
      </c>
      <c r="P224" s="105" t="s">
        <v>116</v>
      </c>
      <c r="Q224" s="105" t="s">
        <v>109</v>
      </c>
      <c r="R224" s="121">
        <v>0</v>
      </c>
      <c r="S224" s="125">
        <f>'Manhole Quick Ratings'!H222</f>
        <v>1</v>
      </c>
      <c r="T224" s="77">
        <f>'Manhole Quick Ratings'!I222</f>
        <v>5</v>
      </c>
      <c r="U224" s="77">
        <f>'Manhole Quick Ratings'!J222</f>
        <v>0</v>
      </c>
      <c r="V224" s="78">
        <f>'Manhole Quick Ratings'!K222</f>
        <v>0</v>
      </c>
      <c r="W224" s="125">
        <f>'Manhole Quick Ratings'!M222</f>
        <v>1</v>
      </c>
      <c r="X224" s="77">
        <f>'Manhole Quick Ratings'!N222</f>
        <v>5</v>
      </c>
      <c r="Y224" s="77">
        <f>'Manhole Quick Ratings'!O222</f>
        <v>0</v>
      </c>
      <c r="Z224" s="78">
        <f>'Manhole Quick Ratings'!P222</f>
        <v>0</v>
      </c>
      <c r="AA224" s="125">
        <f>'Manhole Quick Ratings'!R222</f>
        <v>1</v>
      </c>
      <c r="AB224" s="77" t="str">
        <f>'Manhole Quick Ratings'!S222</f>
        <v>A</v>
      </c>
      <c r="AC224" s="77">
        <f>'Manhole Quick Ratings'!T222</f>
        <v>0</v>
      </c>
      <c r="AD224" s="78">
        <f>'Manhole Quick Ratings'!U222</f>
        <v>0</v>
      </c>
      <c r="AE224" s="125" t="str">
        <f>_xlfn.CONCAT(AA224,AB224)</f>
        <v>1A</v>
      </c>
      <c r="AF224" s="127">
        <f>(10/10/$AP$11)+1</f>
        <v>1.8333333333333335</v>
      </c>
      <c r="AG224" s="77">
        <v>1</v>
      </c>
      <c r="AH224" s="128">
        <f t="shared" si="69"/>
        <v>1.8333333333333335</v>
      </c>
      <c r="AI224" s="69"/>
      <c r="AJ224" s="33">
        <f>IF(F224&gt;0,VLOOKUP(F224,Table2[],3,FALSE),"")</f>
        <v>400</v>
      </c>
      <c r="AK224" s="34">
        <f t="shared" si="61"/>
        <v>3102.9088464985639</v>
      </c>
      <c r="AL224" s="35">
        <f t="shared" si="62"/>
        <v>1458.3671578543249</v>
      </c>
      <c r="AM224" s="36">
        <f t="shared" si="68"/>
        <v>12448.544574870502</v>
      </c>
      <c r="AN224" s="28"/>
      <c r="AX224" s="38">
        <f t="shared" si="63"/>
        <v>1</v>
      </c>
      <c r="AZ224" s="39">
        <f t="shared" si="64"/>
        <v>1</v>
      </c>
      <c r="BA224" s="15" t="str">
        <f t="shared" si="65"/>
        <v/>
      </c>
      <c r="BB224" s="40" t="str">
        <f t="shared" si="66"/>
        <v/>
      </c>
    </row>
    <row r="225" spans="1:54" ht="15" customHeight="1" x14ac:dyDescent="0.2">
      <c r="A225" s="74">
        <v>210</v>
      </c>
      <c r="B225" s="75">
        <v>221</v>
      </c>
      <c r="C225" s="76" t="s">
        <v>226</v>
      </c>
      <c r="D225" s="75" t="s">
        <v>164</v>
      </c>
      <c r="E225" s="77">
        <v>48</v>
      </c>
      <c r="F225" s="77">
        <v>1970</v>
      </c>
      <c r="G225" s="77">
        <f>IF(F225&gt;0,VLOOKUP(D225,Table1[],2,FALSE),"")</f>
        <v>100</v>
      </c>
      <c r="H225" s="78">
        <f t="shared" si="70"/>
        <v>47</v>
      </c>
      <c r="I225" s="104">
        <v>4</v>
      </c>
      <c r="J225" s="75">
        <v>8</v>
      </c>
      <c r="K225" s="105" t="s">
        <v>108</v>
      </c>
      <c r="L225" s="105" t="s">
        <v>139</v>
      </c>
      <c r="M225" s="106">
        <v>0</v>
      </c>
      <c r="N225" s="104">
        <v>5</v>
      </c>
      <c r="O225" s="75">
        <v>5</v>
      </c>
      <c r="P225" s="105" t="s">
        <v>108</v>
      </c>
      <c r="Q225" s="105" t="s">
        <v>109</v>
      </c>
      <c r="R225" s="121">
        <v>0</v>
      </c>
      <c r="S225" s="125">
        <f>'Manhole Quick Ratings'!H223</f>
        <v>5</v>
      </c>
      <c r="T225" s="77">
        <f>'Manhole Quick Ratings'!I223</f>
        <v>1</v>
      </c>
      <c r="U225" s="77">
        <f>'Manhole Quick Ratings'!J223</f>
        <v>1</v>
      </c>
      <c r="V225" s="78">
        <f>'Manhole Quick Ratings'!K223</f>
        <v>3</v>
      </c>
      <c r="W225" s="125">
        <f>'Manhole Quick Ratings'!M223</f>
        <v>1</v>
      </c>
      <c r="X225" s="77">
        <f>'Manhole Quick Ratings'!N223</f>
        <v>5</v>
      </c>
      <c r="Y225" s="77">
        <f>'Manhole Quick Ratings'!O223</f>
        <v>0</v>
      </c>
      <c r="Z225" s="78">
        <f>'Manhole Quick Ratings'!P223</f>
        <v>0</v>
      </c>
      <c r="AA225" s="125">
        <f>'Manhole Quick Ratings'!R223</f>
        <v>5</v>
      </c>
      <c r="AB225" s="77">
        <f>'Manhole Quick Ratings'!S223</f>
        <v>1</v>
      </c>
      <c r="AC225" s="77">
        <f>'Manhole Quick Ratings'!T223</f>
        <v>1</v>
      </c>
      <c r="AD225" s="78">
        <f>'Manhole Quick Ratings'!U223</f>
        <v>8</v>
      </c>
      <c r="AE225" s="125" t="str">
        <f>_xlfn.CONCAT(AA225,AB225)</f>
        <v>51</v>
      </c>
      <c r="AF225" s="127">
        <f>IF(AE225&gt;0,AE225/10/$AP$11,1)</f>
        <v>4.25</v>
      </c>
      <c r="AG225" s="77">
        <v>1</v>
      </c>
      <c r="AH225" s="128">
        <f t="shared" si="69"/>
        <v>4.25</v>
      </c>
      <c r="AI225" s="69"/>
      <c r="AJ225" s="33">
        <f>IF(F225&gt;0,VLOOKUP(F225,Table2[],3,FALSE),"")</f>
        <v>400</v>
      </c>
      <c r="AK225" s="34">
        <f t="shared" si="61"/>
        <v>3102.9088464985639</v>
      </c>
      <c r="AL225" s="35">
        <f t="shared" si="62"/>
        <v>1458.3671578543249</v>
      </c>
      <c r="AM225" s="36">
        <f t="shared" si="68"/>
        <v>12448.544574870502</v>
      </c>
      <c r="AN225" s="28"/>
      <c r="AX225" s="38">
        <f t="shared" si="63"/>
        <v>1</v>
      </c>
      <c r="AZ225" s="39">
        <f t="shared" si="64"/>
        <v>1</v>
      </c>
      <c r="BA225" s="15" t="str">
        <f t="shared" si="65"/>
        <v/>
      </c>
      <c r="BB225" s="40" t="str">
        <f t="shared" si="66"/>
        <v/>
      </c>
    </row>
    <row r="226" spans="1:54" ht="15" customHeight="1" x14ac:dyDescent="0.2">
      <c r="A226" s="79">
        <v>211</v>
      </c>
      <c r="B226" s="80"/>
      <c r="C226" s="81" t="s">
        <v>187</v>
      </c>
      <c r="D226" s="80"/>
      <c r="E226" s="82"/>
      <c r="F226" s="82"/>
      <c r="G226" s="82" t="str">
        <f>IF(F226&gt;0,VLOOKUP(D226,Table1[],2,FALSE),"")</f>
        <v/>
      </c>
      <c r="H226" s="83" t="str">
        <f t="shared" si="70"/>
        <v/>
      </c>
      <c r="I226" s="110"/>
      <c r="J226" s="82"/>
      <c r="K226" s="82"/>
      <c r="L226" s="82"/>
      <c r="M226" s="83"/>
      <c r="N226" s="110"/>
      <c r="O226" s="82"/>
      <c r="P226" s="82"/>
      <c r="Q226" s="82"/>
      <c r="R226" s="83"/>
      <c r="S226" s="110"/>
      <c r="T226" s="82"/>
      <c r="U226" s="82"/>
      <c r="V226" s="83"/>
      <c r="W226" s="110"/>
      <c r="X226" s="82"/>
      <c r="Y226" s="82"/>
      <c r="Z226" s="83"/>
      <c r="AA226" s="110"/>
      <c r="AB226" s="82"/>
      <c r="AC226" s="82"/>
      <c r="AD226" s="83"/>
      <c r="AE226" s="110"/>
      <c r="AF226" s="130"/>
      <c r="AG226" s="82"/>
      <c r="AH226" s="131"/>
      <c r="AI226" s="69"/>
      <c r="AJ226" s="64" t="str">
        <f>IF(F226&gt;0,VLOOKUP(F226,Table2[],3,FALSE),"")</f>
        <v/>
      </c>
      <c r="AK226" s="65" t="str">
        <f t="shared" si="61"/>
        <v/>
      </c>
      <c r="AL226" s="66" t="str">
        <f t="shared" si="62"/>
        <v/>
      </c>
      <c r="AM226" s="67"/>
      <c r="AN226" s="28"/>
      <c r="AX226" s="38"/>
      <c r="AZ226" s="39"/>
      <c r="BB226" s="40"/>
    </row>
    <row r="227" spans="1:54" ht="15" customHeight="1" x14ac:dyDescent="0.2">
      <c r="A227" s="74">
        <v>212</v>
      </c>
      <c r="B227" s="75">
        <v>112</v>
      </c>
      <c r="C227" s="76" t="s">
        <v>228</v>
      </c>
      <c r="D227" s="75" t="s">
        <v>164</v>
      </c>
      <c r="E227" s="77">
        <v>48</v>
      </c>
      <c r="F227" s="77">
        <v>1970</v>
      </c>
      <c r="G227" s="77">
        <f>IF(F227&gt;0,VLOOKUP(D227,Table1[],2,FALSE),"")</f>
        <v>100</v>
      </c>
      <c r="H227" s="78">
        <f t="shared" si="70"/>
        <v>47</v>
      </c>
      <c r="I227" s="104">
        <v>4</v>
      </c>
      <c r="J227" s="75">
        <v>4</v>
      </c>
      <c r="K227" s="105" t="s">
        <v>108</v>
      </c>
      <c r="L227" s="105" t="s">
        <v>109</v>
      </c>
      <c r="M227" s="106">
        <v>0</v>
      </c>
      <c r="N227" s="104">
        <v>5</v>
      </c>
      <c r="O227" s="75">
        <v>5</v>
      </c>
      <c r="P227" s="105" t="s">
        <v>108</v>
      </c>
      <c r="Q227" s="105" t="s">
        <v>109</v>
      </c>
      <c r="R227" s="121">
        <v>0</v>
      </c>
      <c r="S227" s="125">
        <f>'Manhole Quick Ratings'!H114</f>
        <v>1</v>
      </c>
      <c r="T227" s="77">
        <f>'Manhole Quick Ratings'!I114</f>
        <v>4</v>
      </c>
      <c r="U227" s="77">
        <f>'Manhole Quick Ratings'!J114</f>
        <v>0</v>
      </c>
      <c r="V227" s="78">
        <f>'Manhole Quick Ratings'!K114</f>
        <v>0</v>
      </c>
      <c r="W227" s="125">
        <f>'Manhole Quick Ratings'!M114</f>
        <v>1</v>
      </c>
      <c r="X227" s="77">
        <f>'Manhole Quick Ratings'!N114</f>
        <v>5</v>
      </c>
      <c r="Y227" s="77">
        <f>'Manhole Quick Ratings'!O114</f>
        <v>0</v>
      </c>
      <c r="Z227" s="78">
        <f>'Manhole Quick Ratings'!P114</f>
        <v>0</v>
      </c>
      <c r="AA227" s="125">
        <f>'Manhole Quick Ratings'!R114</f>
        <v>1</v>
      </c>
      <c r="AB227" s="77">
        <f>'Manhole Quick Ratings'!S114</f>
        <v>9</v>
      </c>
      <c r="AC227" s="77">
        <f>'Manhole Quick Ratings'!T114</f>
        <v>0</v>
      </c>
      <c r="AD227" s="78">
        <f>'Manhole Quick Ratings'!U114</f>
        <v>0</v>
      </c>
      <c r="AE227" s="125" t="str">
        <f>_xlfn.CONCAT(AA227,AB227)</f>
        <v>19</v>
      </c>
      <c r="AF227" s="127">
        <f>IF(AE227&gt;0,AE227/10/$AP$11,1)</f>
        <v>1.5833333333333333</v>
      </c>
      <c r="AG227" s="77">
        <v>1</v>
      </c>
      <c r="AH227" s="128">
        <f t="shared" si="69"/>
        <v>1.5833333333333333</v>
      </c>
      <c r="AI227" s="69"/>
      <c r="AJ227" s="33">
        <f>IF(F227&gt;0,VLOOKUP(F227,Table2[],3,FALSE),"")</f>
        <v>400</v>
      </c>
      <c r="AK227" s="34">
        <f t="shared" si="61"/>
        <v>3102.9088464985639</v>
      </c>
      <c r="AL227" s="35">
        <f t="shared" si="62"/>
        <v>1458.3671578543249</v>
      </c>
      <c r="AM227" s="36">
        <f t="shared" si="68"/>
        <v>12448.544574870502</v>
      </c>
      <c r="AN227" s="28"/>
      <c r="AX227" s="38">
        <f t="shared" si="63"/>
        <v>1</v>
      </c>
      <c r="AZ227" s="39">
        <f t="shared" si="64"/>
        <v>1</v>
      </c>
      <c r="BA227" s="15" t="str">
        <f t="shared" si="65"/>
        <v/>
      </c>
      <c r="BB227" s="40" t="str">
        <f t="shared" si="66"/>
        <v/>
      </c>
    </row>
    <row r="228" spans="1:54" ht="15" customHeight="1" x14ac:dyDescent="0.2">
      <c r="A228" s="79">
        <v>213</v>
      </c>
      <c r="B228" s="80"/>
      <c r="C228" s="81" t="s">
        <v>187</v>
      </c>
      <c r="D228" s="80"/>
      <c r="E228" s="82"/>
      <c r="F228" s="82"/>
      <c r="G228" s="82" t="str">
        <f>IF(F228&gt;0,VLOOKUP(D228,Table1[],2,FALSE),"")</f>
        <v/>
      </c>
      <c r="H228" s="83" t="str">
        <f t="shared" si="70"/>
        <v/>
      </c>
      <c r="I228" s="110"/>
      <c r="J228" s="82"/>
      <c r="K228" s="82"/>
      <c r="L228" s="82"/>
      <c r="M228" s="83"/>
      <c r="N228" s="110"/>
      <c r="O228" s="82"/>
      <c r="P228" s="82"/>
      <c r="Q228" s="82"/>
      <c r="R228" s="83"/>
      <c r="S228" s="110"/>
      <c r="T228" s="82"/>
      <c r="U228" s="82"/>
      <c r="V228" s="83"/>
      <c r="W228" s="110"/>
      <c r="X228" s="82"/>
      <c r="Y228" s="82"/>
      <c r="Z228" s="83"/>
      <c r="AA228" s="110"/>
      <c r="AB228" s="82"/>
      <c r="AC228" s="82"/>
      <c r="AD228" s="83"/>
      <c r="AE228" s="110"/>
      <c r="AF228" s="130"/>
      <c r="AG228" s="82"/>
      <c r="AH228" s="131"/>
      <c r="AI228" s="69"/>
      <c r="AJ228" s="64" t="str">
        <f>IF(F228&gt;0,VLOOKUP(F228,Table2[],3,FALSE),"")</f>
        <v/>
      </c>
      <c r="AK228" s="65" t="str">
        <f t="shared" si="61"/>
        <v/>
      </c>
      <c r="AL228" s="66" t="str">
        <f t="shared" si="62"/>
        <v/>
      </c>
      <c r="AM228" s="67"/>
      <c r="AN228" s="28"/>
      <c r="AX228" s="38"/>
      <c r="AZ228" s="39"/>
      <c r="BB228" s="40"/>
    </row>
    <row r="229" spans="1:54" ht="15" customHeight="1" x14ac:dyDescent="0.2">
      <c r="A229" s="79">
        <v>214</v>
      </c>
      <c r="B229" s="80"/>
      <c r="C229" s="81" t="s">
        <v>187</v>
      </c>
      <c r="D229" s="80"/>
      <c r="E229" s="82"/>
      <c r="F229" s="82"/>
      <c r="G229" s="82" t="str">
        <f>IF(F229&gt;0,VLOOKUP(D229,Table1[],2,FALSE),"")</f>
        <v/>
      </c>
      <c r="H229" s="83" t="str">
        <f t="shared" si="70"/>
        <v/>
      </c>
      <c r="I229" s="110"/>
      <c r="J229" s="82"/>
      <c r="K229" s="82"/>
      <c r="L229" s="82"/>
      <c r="M229" s="83"/>
      <c r="N229" s="110"/>
      <c r="O229" s="82"/>
      <c r="P229" s="82"/>
      <c r="Q229" s="82"/>
      <c r="R229" s="83"/>
      <c r="S229" s="110"/>
      <c r="T229" s="82"/>
      <c r="U229" s="82"/>
      <c r="V229" s="83"/>
      <c r="W229" s="110"/>
      <c r="X229" s="82"/>
      <c r="Y229" s="82"/>
      <c r="Z229" s="83"/>
      <c r="AA229" s="110"/>
      <c r="AB229" s="82"/>
      <c r="AC229" s="82"/>
      <c r="AD229" s="83"/>
      <c r="AE229" s="110"/>
      <c r="AF229" s="130"/>
      <c r="AG229" s="82"/>
      <c r="AH229" s="131"/>
      <c r="AI229" s="69"/>
      <c r="AJ229" s="64" t="str">
        <f>IF(F229&gt;0,VLOOKUP(F229,Table2[],3,FALSE),"")</f>
        <v/>
      </c>
      <c r="AK229" s="65" t="str">
        <f t="shared" si="61"/>
        <v/>
      </c>
      <c r="AL229" s="66" t="str">
        <f t="shared" si="62"/>
        <v/>
      </c>
      <c r="AM229" s="67"/>
      <c r="AN229" s="28"/>
      <c r="AX229" s="38"/>
      <c r="AZ229" s="39"/>
      <c r="BB229" s="40"/>
    </row>
    <row r="230" spans="1:54" ht="15" customHeight="1" x14ac:dyDescent="0.2">
      <c r="A230" s="74">
        <v>215</v>
      </c>
      <c r="B230" s="75">
        <v>123</v>
      </c>
      <c r="C230" s="76" t="s">
        <v>236</v>
      </c>
      <c r="D230" s="75" t="s">
        <v>164</v>
      </c>
      <c r="E230" s="77">
        <v>48</v>
      </c>
      <c r="F230" s="77">
        <v>1996</v>
      </c>
      <c r="G230" s="77">
        <f>IF(F230&gt;0,VLOOKUP(D230,Table1[],2,FALSE),"")</f>
        <v>100</v>
      </c>
      <c r="H230" s="78">
        <f t="shared" si="70"/>
        <v>73</v>
      </c>
      <c r="I230" s="104">
        <v>4</v>
      </c>
      <c r="J230" s="75">
        <v>4</v>
      </c>
      <c r="K230" s="105" t="s">
        <v>108</v>
      </c>
      <c r="L230" s="105" t="s">
        <v>109</v>
      </c>
      <c r="M230" s="106">
        <v>0</v>
      </c>
      <c r="N230" s="104">
        <v>5</v>
      </c>
      <c r="O230" s="75">
        <v>5</v>
      </c>
      <c r="P230" s="105" t="s">
        <v>108</v>
      </c>
      <c r="Q230" s="105" t="s">
        <v>109</v>
      </c>
      <c r="R230" s="121">
        <v>0</v>
      </c>
      <c r="S230" s="125">
        <f>'Manhole Quick Ratings'!H125</f>
        <v>1</v>
      </c>
      <c r="T230" s="77">
        <f>'Manhole Quick Ratings'!I125</f>
        <v>4</v>
      </c>
      <c r="U230" s="77">
        <f>'Manhole Quick Ratings'!J125</f>
        <v>0</v>
      </c>
      <c r="V230" s="78">
        <f>'Manhole Quick Ratings'!K125</f>
        <v>0</v>
      </c>
      <c r="W230" s="125">
        <f>'Manhole Quick Ratings'!M125</f>
        <v>1</v>
      </c>
      <c r="X230" s="77">
        <f>'Manhole Quick Ratings'!N125</f>
        <v>5</v>
      </c>
      <c r="Y230" s="77">
        <f>'Manhole Quick Ratings'!O125</f>
        <v>0</v>
      </c>
      <c r="Z230" s="78">
        <f>'Manhole Quick Ratings'!P125</f>
        <v>0</v>
      </c>
      <c r="AA230" s="125">
        <f>'Manhole Quick Ratings'!R125</f>
        <v>1</v>
      </c>
      <c r="AB230" s="77">
        <f>'Manhole Quick Ratings'!S125</f>
        <v>9</v>
      </c>
      <c r="AC230" s="77">
        <f>'Manhole Quick Ratings'!T125</f>
        <v>0</v>
      </c>
      <c r="AD230" s="78">
        <f>'Manhole Quick Ratings'!U125</f>
        <v>0</v>
      </c>
      <c r="AE230" s="125" t="str">
        <f t="shared" ref="AE230:AE241" si="71">_xlfn.CONCAT(AA230,AB230)</f>
        <v>19</v>
      </c>
      <c r="AF230" s="127">
        <f>IF(AE230&gt;0,AE230/10/$AP$11,1)</f>
        <v>1.5833333333333333</v>
      </c>
      <c r="AG230" s="77">
        <v>1</v>
      </c>
      <c r="AH230" s="128">
        <f t="shared" si="69"/>
        <v>1.5833333333333333</v>
      </c>
      <c r="AI230" s="69"/>
      <c r="AJ230" s="33">
        <f>IF(F230&gt;0,VLOOKUP(F230,Table2[],3,FALSE),"")</f>
        <v>1616.5205403390537</v>
      </c>
      <c r="AK230" s="34">
        <f t="shared" si="61"/>
        <v>3102.9088464985639</v>
      </c>
      <c r="AL230" s="35">
        <f t="shared" si="62"/>
        <v>2265.1234579439515</v>
      </c>
      <c r="AM230" s="36">
        <f t="shared" si="68"/>
        <v>26846.422523795969</v>
      </c>
      <c r="AN230" s="28"/>
      <c r="AX230" s="38">
        <f t="shared" si="63"/>
        <v>1</v>
      </c>
      <c r="AZ230" s="39">
        <f t="shared" si="64"/>
        <v>1</v>
      </c>
      <c r="BA230" s="15" t="str">
        <f t="shared" si="65"/>
        <v/>
      </c>
      <c r="BB230" s="40" t="str">
        <f t="shared" si="66"/>
        <v/>
      </c>
    </row>
    <row r="231" spans="1:54" ht="15" customHeight="1" x14ac:dyDescent="0.2">
      <c r="A231" s="74">
        <v>216</v>
      </c>
      <c r="B231" s="75">
        <v>122</v>
      </c>
      <c r="C231" s="76" t="s">
        <v>236</v>
      </c>
      <c r="D231" s="75" t="s">
        <v>164</v>
      </c>
      <c r="E231" s="77">
        <v>48</v>
      </c>
      <c r="F231" s="77">
        <v>1996</v>
      </c>
      <c r="G231" s="77">
        <f>IF(F231&gt;0,VLOOKUP(D231,Table1[],2,FALSE),"")</f>
        <v>100</v>
      </c>
      <c r="H231" s="78">
        <f t="shared" si="70"/>
        <v>73</v>
      </c>
      <c r="I231" s="104">
        <v>4</v>
      </c>
      <c r="J231" s="75">
        <v>4</v>
      </c>
      <c r="K231" s="105" t="s">
        <v>108</v>
      </c>
      <c r="L231" s="105" t="s">
        <v>109</v>
      </c>
      <c r="M231" s="106">
        <v>0</v>
      </c>
      <c r="N231" s="104">
        <v>6</v>
      </c>
      <c r="O231" s="75">
        <v>6</v>
      </c>
      <c r="P231" s="105" t="s">
        <v>108</v>
      </c>
      <c r="Q231" s="105" t="s">
        <v>109</v>
      </c>
      <c r="R231" s="121">
        <v>0</v>
      </c>
      <c r="S231" s="125">
        <f>'Manhole Quick Ratings'!H124</f>
        <v>1</v>
      </c>
      <c r="T231" s="77">
        <f>'Manhole Quick Ratings'!I124</f>
        <v>4</v>
      </c>
      <c r="U231" s="77">
        <f>'Manhole Quick Ratings'!J124</f>
        <v>0</v>
      </c>
      <c r="V231" s="78">
        <f>'Manhole Quick Ratings'!K124</f>
        <v>0</v>
      </c>
      <c r="W231" s="125">
        <f>'Manhole Quick Ratings'!M124</f>
        <v>1</v>
      </c>
      <c r="X231" s="77">
        <f>'Manhole Quick Ratings'!N124</f>
        <v>6</v>
      </c>
      <c r="Y231" s="77">
        <f>'Manhole Quick Ratings'!O124</f>
        <v>0</v>
      </c>
      <c r="Z231" s="78">
        <f>'Manhole Quick Ratings'!P124</f>
        <v>0</v>
      </c>
      <c r="AA231" s="125">
        <f>'Manhole Quick Ratings'!R124</f>
        <v>1</v>
      </c>
      <c r="AB231" s="77" t="str">
        <f>'Manhole Quick Ratings'!S124</f>
        <v>A</v>
      </c>
      <c r="AC231" s="77">
        <f>'Manhole Quick Ratings'!T124</f>
        <v>0</v>
      </c>
      <c r="AD231" s="78">
        <f>'Manhole Quick Ratings'!U124</f>
        <v>0</v>
      </c>
      <c r="AE231" s="125" t="str">
        <f t="shared" si="71"/>
        <v>1A</v>
      </c>
      <c r="AF231" s="127">
        <f>(10/10/$AP$11)+1</f>
        <v>1.8333333333333335</v>
      </c>
      <c r="AG231" s="77">
        <v>1</v>
      </c>
      <c r="AH231" s="128">
        <f t="shared" si="69"/>
        <v>1.8333333333333335</v>
      </c>
      <c r="AI231" s="69"/>
      <c r="AJ231" s="33">
        <f>IF(F231&gt;0,VLOOKUP(F231,Table2[],3,FALSE),"")</f>
        <v>1616.5205403390537</v>
      </c>
      <c r="AK231" s="34">
        <f t="shared" si="61"/>
        <v>3102.9088464985639</v>
      </c>
      <c r="AL231" s="35">
        <f t="shared" si="62"/>
        <v>2265.1234579439515</v>
      </c>
      <c r="AM231" s="36">
        <f t="shared" si="68"/>
        <v>26846.422523795969</v>
      </c>
      <c r="AN231" s="28"/>
      <c r="AX231" s="38">
        <f t="shared" si="63"/>
        <v>1</v>
      </c>
      <c r="AZ231" s="39">
        <f t="shared" si="64"/>
        <v>1</v>
      </c>
      <c r="BA231" s="15" t="str">
        <f t="shared" si="65"/>
        <v/>
      </c>
      <c r="BB231" s="40" t="str">
        <f t="shared" si="66"/>
        <v/>
      </c>
    </row>
    <row r="232" spans="1:54" ht="15" customHeight="1" x14ac:dyDescent="0.2">
      <c r="A232" s="74">
        <v>217</v>
      </c>
      <c r="B232" s="75">
        <v>121</v>
      </c>
      <c r="C232" s="76" t="s">
        <v>228</v>
      </c>
      <c r="D232" s="75" t="s">
        <v>164</v>
      </c>
      <c r="E232" s="77">
        <v>48</v>
      </c>
      <c r="F232" s="77">
        <v>1996</v>
      </c>
      <c r="G232" s="77">
        <f>IF(F232&gt;0,VLOOKUP(D232,Table1[],2,FALSE),"")</f>
        <v>100</v>
      </c>
      <c r="H232" s="78">
        <f t="shared" si="70"/>
        <v>73</v>
      </c>
      <c r="I232" s="104">
        <v>4</v>
      </c>
      <c r="J232" s="75">
        <v>4</v>
      </c>
      <c r="K232" s="105" t="s">
        <v>108</v>
      </c>
      <c r="L232" s="105" t="s">
        <v>109</v>
      </c>
      <c r="M232" s="106">
        <v>0</v>
      </c>
      <c r="N232" s="104">
        <v>5</v>
      </c>
      <c r="O232" s="75">
        <v>5</v>
      </c>
      <c r="P232" s="105" t="s">
        <v>108</v>
      </c>
      <c r="Q232" s="105" t="s">
        <v>109</v>
      </c>
      <c r="R232" s="121">
        <v>0</v>
      </c>
      <c r="S232" s="125">
        <f>'Manhole Quick Ratings'!H123</f>
        <v>1</v>
      </c>
      <c r="T232" s="77">
        <f>'Manhole Quick Ratings'!I123</f>
        <v>4</v>
      </c>
      <c r="U232" s="77">
        <f>'Manhole Quick Ratings'!J123</f>
        <v>0</v>
      </c>
      <c r="V232" s="78">
        <f>'Manhole Quick Ratings'!K123</f>
        <v>0</v>
      </c>
      <c r="W232" s="125">
        <f>'Manhole Quick Ratings'!M123</f>
        <v>1</v>
      </c>
      <c r="X232" s="77">
        <f>'Manhole Quick Ratings'!N123</f>
        <v>5</v>
      </c>
      <c r="Y232" s="77">
        <f>'Manhole Quick Ratings'!O123</f>
        <v>0</v>
      </c>
      <c r="Z232" s="78">
        <f>'Manhole Quick Ratings'!P123</f>
        <v>0</v>
      </c>
      <c r="AA232" s="125">
        <f>'Manhole Quick Ratings'!R123</f>
        <v>1</v>
      </c>
      <c r="AB232" s="77">
        <f>'Manhole Quick Ratings'!S123</f>
        <v>9</v>
      </c>
      <c r="AC232" s="77">
        <f>'Manhole Quick Ratings'!T123</f>
        <v>0</v>
      </c>
      <c r="AD232" s="78">
        <f>'Manhole Quick Ratings'!U123</f>
        <v>0</v>
      </c>
      <c r="AE232" s="125" t="str">
        <f t="shared" si="71"/>
        <v>19</v>
      </c>
      <c r="AF232" s="127">
        <f>IF(AE232&gt;0,AE232/10/$AP$11,1)</f>
        <v>1.5833333333333333</v>
      </c>
      <c r="AG232" s="77">
        <v>1</v>
      </c>
      <c r="AH232" s="128">
        <f t="shared" si="69"/>
        <v>1.5833333333333333</v>
      </c>
      <c r="AI232" s="69"/>
      <c r="AJ232" s="33">
        <f>IF(F232&gt;0,VLOOKUP(F232,Table2[],3,FALSE),"")</f>
        <v>1616.5205403390537</v>
      </c>
      <c r="AK232" s="34">
        <f t="shared" si="61"/>
        <v>3102.9088464985639</v>
      </c>
      <c r="AL232" s="35">
        <f t="shared" si="62"/>
        <v>2265.1234579439515</v>
      </c>
      <c r="AM232" s="36">
        <f t="shared" si="68"/>
        <v>26846.422523795969</v>
      </c>
      <c r="AN232" s="28"/>
      <c r="AX232" s="38">
        <f t="shared" si="63"/>
        <v>1</v>
      </c>
      <c r="AZ232" s="39">
        <f t="shared" si="64"/>
        <v>1</v>
      </c>
      <c r="BA232" s="15" t="str">
        <f t="shared" si="65"/>
        <v/>
      </c>
      <c r="BB232" s="40" t="str">
        <f t="shared" si="66"/>
        <v/>
      </c>
    </row>
    <row r="233" spans="1:54" ht="15" customHeight="1" x14ac:dyDescent="0.2">
      <c r="A233" s="74">
        <v>218</v>
      </c>
      <c r="B233" s="75">
        <v>187</v>
      </c>
      <c r="C233" s="76" t="s">
        <v>237</v>
      </c>
      <c r="D233" s="75" t="s">
        <v>164</v>
      </c>
      <c r="E233" s="77">
        <v>48</v>
      </c>
      <c r="F233" s="77">
        <v>1999</v>
      </c>
      <c r="G233" s="77">
        <f>IF(F233&gt;0,VLOOKUP(D233,Table1[],2,FALSE),"")</f>
        <v>100</v>
      </c>
      <c r="H233" s="78">
        <f t="shared" si="70"/>
        <v>76</v>
      </c>
      <c r="I233" s="104">
        <v>4</v>
      </c>
      <c r="J233" s="75">
        <v>4</v>
      </c>
      <c r="K233" s="105" t="s">
        <v>108</v>
      </c>
      <c r="L233" s="105" t="s">
        <v>109</v>
      </c>
      <c r="M233" s="106">
        <v>0</v>
      </c>
      <c r="N233" s="104">
        <v>5</v>
      </c>
      <c r="O233" s="75">
        <v>5</v>
      </c>
      <c r="P233" s="105" t="s">
        <v>108</v>
      </c>
      <c r="Q233" s="105" t="s">
        <v>109</v>
      </c>
      <c r="R233" s="121">
        <v>0</v>
      </c>
      <c r="S233" s="125">
        <f>'Manhole Quick Ratings'!H189</f>
        <v>1</v>
      </c>
      <c r="T233" s="77">
        <f>'Manhole Quick Ratings'!I189</f>
        <v>4</v>
      </c>
      <c r="U233" s="77">
        <f>'Manhole Quick Ratings'!J189</f>
        <v>0</v>
      </c>
      <c r="V233" s="78">
        <f>'Manhole Quick Ratings'!K189</f>
        <v>0</v>
      </c>
      <c r="W233" s="125">
        <f>'Manhole Quick Ratings'!M189</f>
        <v>1</v>
      </c>
      <c r="X233" s="77">
        <f>'Manhole Quick Ratings'!N189</f>
        <v>5</v>
      </c>
      <c r="Y233" s="77">
        <f>'Manhole Quick Ratings'!O189</f>
        <v>0</v>
      </c>
      <c r="Z233" s="78">
        <f>'Manhole Quick Ratings'!P189</f>
        <v>0</v>
      </c>
      <c r="AA233" s="125">
        <f>'Manhole Quick Ratings'!R189</f>
        <v>1</v>
      </c>
      <c r="AB233" s="77">
        <f>'Manhole Quick Ratings'!S189</f>
        <v>9</v>
      </c>
      <c r="AC233" s="77">
        <f>'Manhole Quick Ratings'!T189</f>
        <v>0</v>
      </c>
      <c r="AD233" s="78">
        <f>'Manhole Quick Ratings'!U189</f>
        <v>0</v>
      </c>
      <c r="AE233" s="125" t="str">
        <f t="shared" si="71"/>
        <v>19</v>
      </c>
      <c r="AF233" s="127">
        <f>IF(AE233&gt;0,AE233/10/$AP$11,1)</f>
        <v>1.5833333333333333</v>
      </c>
      <c r="AG233" s="77">
        <v>4</v>
      </c>
      <c r="AH233" s="128">
        <f t="shared" si="69"/>
        <v>6.333333333333333</v>
      </c>
      <c r="AI233" s="69"/>
      <c r="AJ233" s="33">
        <f>IF(F233&gt;0,VLOOKUP(F233,Table2[],3,FALSE),"")</f>
        <v>1717.1232348324859</v>
      </c>
      <c r="AK233" s="34">
        <f t="shared" si="61"/>
        <v>3102.9088464985639</v>
      </c>
      <c r="AL233" s="35">
        <f t="shared" si="62"/>
        <v>2358.2107233389088</v>
      </c>
      <c r="AM233" s="36">
        <f t="shared" si="68"/>
        <v>29335.810745159994</v>
      </c>
      <c r="AN233" s="28"/>
      <c r="AX233" s="38">
        <f t="shared" si="63"/>
        <v>1</v>
      </c>
      <c r="AZ233" s="39">
        <f t="shared" si="64"/>
        <v>1</v>
      </c>
      <c r="BA233" s="15" t="str">
        <f t="shared" si="65"/>
        <v/>
      </c>
      <c r="BB233" s="40" t="str">
        <f t="shared" si="66"/>
        <v/>
      </c>
    </row>
    <row r="234" spans="1:54" ht="15" customHeight="1" x14ac:dyDescent="0.2">
      <c r="A234" s="74">
        <v>219</v>
      </c>
      <c r="B234" s="75">
        <v>185</v>
      </c>
      <c r="C234" s="76" t="s">
        <v>237</v>
      </c>
      <c r="D234" s="75" t="s">
        <v>164</v>
      </c>
      <c r="E234" s="77">
        <v>48</v>
      </c>
      <c r="F234" s="77">
        <v>1996</v>
      </c>
      <c r="G234" s="77">
        <f>IF(F234&gt;0,VLOOKUP(D234,Table1[],2,FALSE),"")</f>
        <v>100</v>
      </c>
      <c r="H234" s="78">
        <f t="shared" si="70"/>
        <v>73</v>
      </c>
      <c r="I234" s="104">
        <v>4</v>
      </c>
      <c r="J234" s="75">
        <v>4</v>
      </c>
      <c r="K234" s="105" t="s">
        <v>108</v>
      </c>
      <c r="L234" s="105" t="s">
        <v>109</v>
      </c>
      <c r="M234" s="106">
        <v>0</v>
      </c>
      <c r="N234" s="104">
        <v>5</v>
      </c>
      <c r="O234" s="75">
        <v>5</v>
      </c>
      <c r="P234" s="105" t="s">
        <v>108</v>
      </c>
      <c r="Q234" s="105" t="s">
        <v>109</v>
      </c>
      <c r="R234" s="121">
        <v>0</v>
      </c>
      <c r="S234" s="125">
        <f>'Manhole Quick Ratings'!H187</f>
        <v>1</v>
      </c>
      <c r="T234" s="77">
        <f>'Manhole Quick Ratings'!I187</f>
        <v>4</v>
      </c>
      <c r="U234" s="77">
        <f>'Manhole Quick Ratings'!J187</f>
        <v>0</v>
      </c>
      <c r="V234" s="78">
        <f>'Manhole Quick Ratings'!K187</f>
        <v>0</v>
      </c>
      <c r="W234" s="125">
        <f>'Manhole Quick Ratings'!M187</f>
        <v>1</v>
      </c>
      <c r="X234" s="77">
        <f>'Manhole Quick Ratings'!N187</f>
        <v>5</v>
      </c>
      <c r="Y234" s="77">
        <f>'Manhole Quick Ratings'!O187</f>
        <v>0</v>
      </c>
      <c r="Z234" s="78">
        <f>'Manhole Quick Ratings'!P187</f>
        <v>0</v>
      </c>
      <c r="AA234" s="125">
        <f>'Manhole Quick Ratings'!R187</f>
        <v>1</v>
      </c>
      <c r="AB234" s="77">
        <f>'Manhole Quick Ratings'!S187</f>
        <v>9</v>
      </c>
      <c r="AC234" s="77">
        <f>'Manhole Quick Ratings'!T187</f>
        <v>0</v>
      </c>
      <c r="AD234" s="78">
        <f>'Manhole Quick Ratings'!U187</f>
        <v>0</v>
      </c>
      <c r="AE234" s="125" t="str">
        <f t="shared" si="71"/>
        <v>19</v>
      </c>
      <c r="AF234" s="127">
        <f>IF(AE234&gt;0,AE234/10/$AP$11,1)</f>
        <v>1.5833333333333333</v>
      </c>
      <c r="AG234" s="77">
        <v>4</v>
      </c>
      <c r="AH234" s="128">
        <f t="shared" si="69"/>
        <v>6.333333333333333</v>
      </c>
      <c r="AI234" s="69"/>
      <c r="AJ234" s="33">
        <f>IF(F234&gt;0,VLOOKUP(F234,Table2[],3,FALSE),"")</f>
        <v>1616.5205403390537</v>
      </c>
      <c r="AK234" s="34">
        <f t="shared" si="61"/>
        <v>3102.9088464985639</v>
      </c>
      <c r="AL234" s="35">
        <f t="shared" si="62"/>
        <v>2265.1234579439515</v>
      </c>
      <c r="AM234" s="36">
        <f t="shared" si="68"/>
        <v>26846.422523795969</v>
      </c>
      <c r="AN234" s="28"/>
      <c r="AX234" s="38">
        <f t="shared" si="63"/>
        <v>1</v>
      </c>
      <c r="AZ234" s="39">
        <f t="shared" si="64"/>
        <v>1</v>
      </c>
      <c r="BA234" s="15" t="str">
        <f t="shared" si="65"/>
        <v/>
      </c>
      <c r="BB234" s="40" t="str">
        <f t="shared" si="66"/>
        <v/>
      </c>
    </row>
    <row r="235" spans="1:54" ht="15" customHeight="1" x14ac:dyDescent="0.2">
      <c r="A235" s="74">
        <v>220</v>
      </c>
      <c r="B235" s="75">
        <v>186</v>
      </c>
      <c r="C235" s="76" t="s">
        <v>237</v>
      </c>
      <c r="D235" s="75" t="s">
        <v>164</v>
      </c>
      <c r="E235" s="77">
        <v>48</v>
      </c>
      <c r="F235" s="77">
        <v>1996</v>
      </c>
      <c r="G235" s="77">
        <f>IF(F235&gt;0,VLOOKUP(D235,Table1[],2,FALSE),"")</f>
        <v>100</v>
      </c>
      <c r="H235" s="78">
        <f t="shared" si="70"/>
        <v>73</v>
      </c>
      <c r="I235" s="104">
        <v>4</v>
      </c>
      <c r="J235" s="75">
        <v>4</v>
      </c>
      <c r="K235" s="105" t="s">
        <v>108</v>
      </c>
      <c r="L235" s="105" t="s">
        <v>109</v>
      </c>
      <c r="M235" s="106">
        <v>0</v>
      </c>
      <c r="N235" s="104">
        <v>6</v>
      </c>
      <c r="O235" s="75">
        <v>6</v>
      </c>
      <c r="P235" s="105" t="s">
        <v>108</v>
      </c>
      <c r="Q235" s="105" t="s">
        <v>109</v>
      </c>
      <c r="R235" s="121">
        <v>0</v>
      </c>
      <c r="S235" s="125">
        <f>'Manhole Quick Ratings'!H188</f>
        <v>1</v>
      </c>
      <c r="T235" s="77">
        <f>'Manhole Quick Ratings'!I188</f>
        <v>4</v>
      </c>
      <c r="U235" s="77">
        <f>'Manhole Quick Ratings'!J188</f>
        <v>0</v>
      </c>
      <c r="V235" s="78">
        <f>'Manhole Quick Ratings'!K188</f>
        <v>0</v>
      </c>
      <c r="W235" s="125">
        <f>'Manhole Quick Ratings'!M188</f>
        <v>1</v>
      </c>
      <c r="X235" s="77">
        <f>'Manhole Quick Ratings'!N188</f>
        <v>6</v>
      </c>
      <c r="Y235" s="77">
        <f>'Manhole Quick Ratings'!O188</f>
        <v>0</v>
      </c>
      <c r="Z235" s="78">
        <f>'Manhole Quick Ratings'!P188</f>
        <v>0</v>
      </c>
      <c r="AA235" s="125">
        <f>'Manhole Quick Ratings'!R188</f>
        <v>1</v>
      </c>
      <c r="AB235" s="77" t="str">
        <f>'Manhole Quick Ratings'!S188</f>
        <v>A</v>
      </c>
      <c r="AC235" s="77">
        <f>'Manhole Quick Ratings'!T188</f>
        <v>0</v>
      </c>
      <c r="AD235" s="78">
        <f>'Manhole Quick Ratings'!U188</f>
        <v>0</v>
      </c>
      <c r="AE235" s="125" t="str">
        <f t="shared" si="71"/>
        <v>1A</v>
      </c>
      <c r="AF235" s="127">
        <f>(10/10/$AP$11)+1</f>
        <v>1.8333333333333335</v>
      </c>
      <c r="AG235" s="77">
        <v>4</v>
      </c>
      <c r="AH235" s="128">
        <f t="shared" si="69"/>
        <v>7.3333333333333339</v>
      </c>
      <c r="AI235" s="69"/>
      <c r="AJ235" s="33">
        <f>IF(F235&gt;0,VLOOKUP(F235,Table2[],3,FALSE),"")</f>
        <v>1616.5205403390537</v>
      </c>
      <c r="AK235" s="34">
        <f t="shared" si="61"/>
        <v>3102.9088464985639</v>
      </c>
      <c r="AL235" s="35">
        <f t="shared" si="62"/>
        <v>2265.1234579439515</v>
      </c>
      <c r="AM235" s="36">
        <f t="shared" si="68"/>
        <v>26846.422523795969</v>
      </c>
      <c r="AN235" s="28"/>
      <c r="AX235" s="38">
        <f t="shared" si="63"/>
        <v>1</v>
      </c>
      <c r="AZ235" s="39">
        <f t="shared" si="64"/>
        <v>1</v>
      </c>
      <c r="BA235" s="15" t="str">
        <f t="shared" si="65"/>
        <v/>
      </c>
      <c r="BB235" s="40" t="str">
        <f t="shared" si="66"/>
        <v/>
      </c>
    </row>
    <row r="236" spans="1:54" ht="15" customHeight="1" x14ac:dyDescent="0.2">
      <c r="A236" s="74">
        <v>221</v>
      </c>
      <c r="B236" s="75">
        <v>119</v>
      </c>
      <c r="C236" s="76" t="s">
        <v>228</v>
      </c>
      <c r="D236" s="75" t="s">
        <v>164</v>
      </c>
      <c r="E236" s="77">
        <v>48</v>
      </c>
      <c r="F236" s="77">
        <v>1996</v>
      </c>
      <c r="G236" s="77">
        <f>IF(F236&gt;0,VLOOKUP(D236,Table1[],2,FALSE),"")</f>
        <v>100</v>
      </c>
      <c r="H236" s="78">
        <f t="shared" si="70"/>
        <v>73</v>
      </c>
      <c r="I236" s="104">
        <v>4</v>
      </c>
      <c r="J236" s="75">
        <v>4</v>
      </c>
      <c r="K236" s="105" t="s">
        <v>108</v>
      </c>
      <c r="L236" s="105" t="s">
        <v>109</v>
      </c>
      <c r="M236" s="106">
        <v>0</v>
      </c>
      <c r="N236" s="104">
        <v>5</v>
      </c>
      <c r="O236" s="75">
        <v>5</v>
      </c>
      <c r="P236" s="105" t="s">
        <v>108</v>
      </c>
      <c r="Q236" s="105" t="s">
        <v>109</v>
      </c>
      <c r="R236" s="121">
        <v>0</v>
      </c>
      <c r="S236" s="125">
        <f>'Manhole Quick Ratings'!H121</f>
        <v>1</v>
      </c>
      <c r="T236" s="77">
        <f>'Manhole Quick Ratings'!I121</f>
        <v>4</v>
      </c>
      <c r="U236" s="77">
        <f>'Manhole Quick Ratings'!J121</f>
        <v>0</v>
      </c>
      <c r="V236" s="78">
        <f>'Manhole Quick Ratings'!K121</f>
        <v>0</v>
      </c>
      <c r="W236" s="125">
        <f>'Manhole Quick Ratings'!M121</f>
        <v>1</v>
      </c>
      <c r="X236" s="77">
        <f>'Manhole Quick Ratings'!N121</f>
        <v>5</v>
      </c>
      <c r="Y236" s="77">
        <f>'Manhole Quick Ratings'!O121</f>
        <v>0</v>
      </c>
      <c r="Z236" s="78">
        <f>'Manhole Quick Ratings'!P121</f>
        <v>0</v>
      </c>
      <c r="AA236" s="125">
        <f>'Manhole Quick Ratings'!R121</f>
        <v>1</v>
      </c>
      <c r="AB236" s="77">
        <f>'Manhole Quick Ratings'!S121</f>
        <v>9</v>
      </c>
      <c r="AC236" s="77">
        <f>'Manhole Quick Ratings'!T121</f>
        <v>0</v>
      </c>
      <c r="AD236" s="78">
        <f>'Manhole Quick Ratings'!U121</f>
        <v>0</v>
      </c>
      <c r="AE236" s="125" t="str">
        <f t="shared" si="71"/>
        <v>19</v>
      </c>
      <c r="AF236" s="127">
        <f>IF(AE236&gt;0,AE236/10/$AP$11,1)</f>
        <v>1.5833333333333333</v>
      </c>
      <c r="AG236" s="77">
        <v>4</v>
      </c>
      <c r="AH236" s="128">
        <f t="shared" si="69"/>
        <v>6.333333333333333</v>
      </c>
      <c r="AI236" s="69"/>
      <c r="AJ236" s="33">
        <f>IF(F236&gt;0,VLOOKUP(F236,Table2[],3,FALSE),"")</f>
        <v>1616.5205403390537</v>
      </c>
      <c r="AK236" s="34">
        <f t="shared" ref="AK236:AK267" si="72">IF(F236&gt;0,$AV$68,"")</f>
        <v>3102.9088464985639</v>
      </c>
      <c r="AL236" s="35">
        <f t="shared" ref="AL236:AL267" si="73">IF(F236&gt;0,(H236/G236)*AK236,"")</f>
        <v>2265.1234579439515</v>
      </c>
      <c r="AM236" s="36">
        <f t="shared" si="68"/>
        <v>26846.422523795969</v>
      </c>
      <c r="AN236" s="28"/>
      <c r="AX236" s="38">
        <f t="shared" si="63"/>
        <v>1</v>
      </c>
      <c r="AZ236" s="39">
        <f t="shared" si="64"/>
        <v>1</v>
      </c>
      <c r="BA236" s="15" t="str">
        <f t="shared" si="65"/>
        <v/>
      </c>
      <c r="BB236" s="40" t="str">
        <f t="shared" si="66"/>
        <v/>
      </c>
    </row>
    <row r="237" spans="1:54" ht="15" customHeight="1" x14ac:dyDescent="0.2">
      <c r="A237" s="74">
        <v>222</v>
      </c>
      <c r="B237" s="75">
        <v>120</v>
      </c>
      <c r="C237" s="76" t="s">
        <v>228</v>
      </c>
      <c r="D237" s="75" t="s">
        <v>164</v>
      </c>
      <c r="E237" s="77">
        <v>48</v>
      </c>
      <c r="F237" s="77">
        <v>1996</v>
      </c>
      <c r="G237" s="77">
        <f>IF(F237&gt;0,VLOOKUP(D237,Table1[],2,FALSE),"")</f>
        <v>100</v>
      </c>
      <c r="H237" s="78">
        <f t="shared" si="70"/>
        <v>73</v>
      </c>
      <c r="I237" s="104">
        <v>4</v>
      </c>
      <c r="J237" s="75">
        <v>4</v>
      </c>
      <c r="K237" s="105" t="s">
        <v>108</v>
      </c>
      <c r="L237" s="105" t="s">
        <v>109</v>
      </c>
      <c r="M237" s="106">
        <v>0</v>
      </c>
      <c r="N237" s="104">
        <v>5</v>
      </c>
      <c r="O237" s="75">
        <v>5</v>
      </c>
      <c r="P237" s="105" t="s">
        <v>108</v>
      </c>
      <c r="Q237" s="105" t="s">
        <v>109</v>
      </c>
      <c r="R237" s="121">
        <v>0</v>
      </c>
      <c r="S237" s="125">
        <f>'Manhole Quick Ratings'!H122</f>
        <v>1</v>
      </c>
      <c r="T237" s="77">
        <f>'Manhole Quick Ratings'!I122</f>
        <v>4</v>
      </c>
      <c r="U237" s="77">
        <f>'Manhole Quick Ratings'!J122</f>
        <v>0</v>
      </c>
      <c r="V237" s="78">
        <f>'Manhole Quick Ratings'!K122</f>
        <v>0</v>
      </c>
      <c r="W237" s="125">
        <f>'Manhole Quick Ratings'!M122</f>
        <v>1</v>
      </c>
      <c r="X237" s="77">
        <f>'Manhole Quick Ratings'!N122</f>
        <v>5</v>
      </c>
      <c r="Y237" s="77">
        <f>'Manhole Quick Ratings'!O122</f>
        <v>0</v>
      </c>
      <c r="Z237" s="78">
        <f>'Manhole Quick Ratings'!P122</f>
        <v>0</v>
      </c>
      <c r="AA237" s="125">
        <f>'Manhole Quick Ratings'!R122</f>
        <v>1</v>
      </c>
      <c r="AB237" s="77">
        <f>'Manhole Quick Ratings'!S122</f>
        <v>9</v>
      </c>
      <c r="AC237" s="77">
        <f>'Manhole Quick Ratings'!T122</f>
        <v>0</v>
      </c>
      <c r="AD237" s="78">
        <f>'Manhole Quick Ratings'!U122</f>
        <v>0</v>
      </c>
      <c r="AE237" s="125" t="str">
        <f t="shared" si="71"/>
        <v>19</v>
      </c>
      <c r="AF237" s="127">
        <f>IF(AE237&gt;0,AE237/10/$AP$11,1)</f>
        <v>1.5833333333333333</v>
      </c>
      <c r="AG237" s="77">
        <v>4</v>
      </c>
      <c r="AH237" s="128">
        <f t="shared" si="69"/>
        <v>6.333333333333333</v>
      </c>
      <c r="AI237" s="69"/>
      <c r="AJ237" s="33">
        <f>IF(F237&gt;0,VLOOKUP(F237,Table2[],3,FALSE),"")</f>
        <v>1616.5205403390537</v>
      </c>
      <c r="AK237" s="34">
        <f t="shared" si="72"/>
        <v>3102.9088464985639</v>
      </c>
      <c r="AL237" s="35">
        <f t="shared" si="73"/>
        <v>2265.1234579439515</v>
      </c>
      <c r="AM237" s="36">
        <f t="shared" si="68"/>
        <v>26846.422523795969</v>
      </c>
      <c r="AN237" s="28"/>
      <c r="AX237" s="38">
        <f t="shared" si="63"/>
        <v>1</v>
      </c>
      <c r="AZ237" s="39">
        <f t="shared" si="64"/>
        <v>1</v>
      </c>
      <c r="BA237" s="15" t="str">
        <f t="shared" si="65"/>
        <v/>
      </c>
      <c r="BB237" s="40" t="str">
        <f t="shared" si="66"/>
        <v/>
      </c>
    </row>
    <row r="238" spans="1:54" ht="15" customHeight="1" x14ac:dyDescent="0.2">
      <c r="A238" s="74">
        <v>223</v>
      </c>
      <c r="B238" s="75">
        <v>118</v>
      </c>
      <c r="C238" s="76" t="s">
        <v>228</v>
      </c>
      <c r="D238" s="75" t="s">
        <v>164</v>
      </c>
      <c r="E238" s="77">
        <v>48</v>
      </c>
      <c r="F238" s="77">
        <v>1996</v>
      </c>
      <c r="G238" s="77">
        <f>IF(F238&gt;0,VLOOKUP(D238,Table1[],2,FALSE),"")</f>
        <v>100</v>
      </c>
      <c r="H238" s="78">
        <f t="shared" si="70"/>
        <v>73</v>
      </c>
      <c r="I238" s="104">
        <v>4</v>
      </c>
      <c r="J238" s="75">
        <v>4</v>
      </c>
      <c r="K238" s="105" t="s">
        <v>108</v>
      </c>
      <c r="L238" s="105" t="s">
        <v>109</v>
      </c>
      <c r="M238" s="106">
        <v>0</v>
      </c>
      <c r="N238" s="104">
        <v>7</v>
      </c>
      <c r="O238" s="75">
        <v>7</v>
      </c>
      <c r="P238" s="105" t="s">
        <v>108</v>
      </c>
      <c r="Q238" s="105" t="s">
        <v>109</v>
      </c>
      <c r="R238" s="121">
        <v>0</v>
      </c>
      <c r="S238" s="125">
        <f>'Manhole Quick Ratings'!H120</f>
        <v>1</v>
      </c>
      <c r="T238" s="77">
        <f>'Manhole Quick Ratings'!I120</f>
        <v>4</v>
      </c>
      <c r="U238" s="77">
        <f>'Manhole Quick Ratings'!J120</f>
        <v>0</v>
      </c>
      <c r="V238" s="78">
        <f>'Manhole Quick Ratings'!K120</f>
        <v>0</v>
      </c>
      <c r="W238" s="125">
        <f>'Manhole Quick Ratings'!M120</f>
        <v>1</v>
      </c>
      <c r="X238" s="77">
        <f>'Manhole Quick Ratings'!N120</f>
        <v>7</v>
      </c>
      <c r="Y238" s="77">
        <f>'Manhole Quick Ratings'!O120</f>
        <v>0</v>
      </c>
      <c r="Z238" s="78">
        <f>'Manhole Quick Ratings'!P120</f>
        <v>0</v>
      </c>
      <c r="AA238" s="125">
        <f>'Manhole Quick Ratings'!R120</f>
        <v>1</v>
      </c>
      <c r="AB238" s="77" t="str">
        <f>'Manhole Quick Ratings'!S120</f>
        <v>A</v>
      </c>
      <c r="AC238" s="77">
        <f>'Manhole Quick Ratings'!T120</f>
        <v>0</v>
      </c>
      <c r="AD238" s="78">
        <f>'Manhole Quick Ratings'!U120</f>
        <v>0</v>
      </c>
      <c r="AE238" s="125" t="str">
        <f t="shared" si="71"/>
        <v>1A</v>
      </c>
      <c r="AF238" s="127">
        <f>(10/10/$AP$11)+1</f>
        <v>1.8333333333333335</v>
      </c>
      <c r="AG238" s="77">
        <v>4</v>
      </c>
      <c r="AH238" s="128">
        <f t="shared" si="69"/>
        <v>7.3333333333333339</v>
      </c>
      <c r="AI238" s="69"/>
      <c r="AJ238" s="33">
        <f>IF(F238&gt;0,VLOOKUP(F238,Table2[],3,FALSE),"")</f>
        <v>1616.5205403390537</v>
      </c>
      <c r="AK238" s="34">
        <f t="shared" si="72"/>
        <v>3102.9088464985639</v>
      </c>
      <c r="AL238" s="35">
        <f t="shared" si="73"/>
        <v>2265.1234579439515</v>
      </c>
      <c r="AM238" s="36">
        <f t="shared" si="68"/>
        <v>26846.422523795969</v>
      </c>
      <c r="AN238" s="28"/>
      <c r="AX238" s="38">
        <f t="shared" si="63"/>
        <v>1</v>
      </c>
      <c r="AZ238" s="39">
        <f t="shared" si="64"/>
        <v>1</v>
      </c>
      <c r="BA238" s="15" t="str">
        <f t="shared" si="65"/>
        <v/>
      </c>
      <c r="BB238" s="40" t="str">
        <f t="shared" si="66"/>
        <v/>
      </c>
    </row>
    <row r="239" spans="1:54" ht="15" customHeight="1" x14ac:dyDescent="0.2">
      <c r="A239" s="74">
        <v>224</v>
      </c>
      <c r="B239" s="75">
        <v>162</v>
      </c>
      <c r="C239" s="76" t="s">
        <v>238</v>
      </c>
      <c r="D239" s="75" t="s">
        <v>164</v>
      </c>
      <c r="E239" s="77">
        <v>48</v>
      </c>
      <c r="F239" s="77">
        <v>1996</v>
      </c>
      <c r="G239" s="77">
        <f>IF(F239&gt;0,VLOOKUP(D239,Table1[],2,FALSE),"")</f>
        <v>100</v>
      </c>
      <c r="H239" s="78">
        <f t="shared" si="70"/>
        <v>73</v>
      </c>
      <c r="I239" s="104">
        <v>4</v>
      </c>
      <c r="J239" s="75">
        <v>4</v>
      </c>
      <c r="K239" s="105" t="s">
        <v>108</v>
      </c>
      <c r="L239" s="105" t="s">
        <v>109</v>
      </c>
      <c r="M239" s="106">
        <v>0</v>
      </c>
      <c r="N239" s="104">
        <v>5</v>
      </c>
      <c r="O239" s="75">
        <v>5</v>
      </c>
      <c r="P239" s="105" t="s">
        <v>108</v>
      </c>
      <c r="Q239" s="105" t="s">
        <v>109</v>
      </c>
      <c r="R239" s="121">
        <v>0</v>
      </c>
      <c r="S239" s="125">
        <f>'Manhole Quick Ratings'!H164</f>
        <v>1</v>
      </c>
      <c r="T239" s="77">
        <f>'Manhole Quick Ratings'!I164</f>
        <v>4</v>
      </c>
      <c r="U239" s="77">
        <f>'Manhole Quick Ratings'!J164</f>
        <v>0</v>
      </c>
      <c r="V239" s="78">
        <f>'Manhole Quick Ratings'!K164</f>
        <v>0</v>
      </c>
      <c r="W239" s="125">
        <f>'Manhole Quick Ratings'!M164</f>
        <v>1</v>
      </c>
      <c r="X239" s="77">
        <f>'Manhole Quick Ratings'!N164</f>
        <v>5</v>
      </c>
      <c r="Y239" s="77">
        <f>'Manhole Quick Ratings'!O164</f>
        <v>0</v>
      </c>
      <c r="Z239" s="78">
        <f>'Manhole Quick Ratings'!P164</f>
        <v>0</v>
      </c>
      <c r="AA239" s="125">
        <f>'Manhole Quick Ratings'!R164</f>
        <v>1</v>
      </c>
      <c r="AB239" s="77">
        <f>'Manhole Quick Ratings'!S164</f>
        <v>9</v>
      </c>
      <c r="AC239" s="77">
        <f>'Manhole Quick Ratings'!T164</f>
        <v>0</v>
      </c>
      <c r="AD239" s="78">
        <f>'Manhole Quick Ratings'!U164</f>
        <v>0</v>
      </c>
      <c r="AE239" s="125" t="str">
        <f t="shared" si="71"/>
        <v>19</v>
      </c>
      <c r="AF239" s="127">
        <f>IF(AE239&gt;0,AE239/10/$AP$11,1)</f>
        <v>1.5833333333333333</v>
      </c>
      <c r="AG239" s="77">
        <v>4</v>
      </c>
      <c r="AH239" s="128">
        <f t="shared" si="69"/>
        <v>6.333333333333333</v>
      </c>
      <c r="AI239" s="69"/>
      <c r="AJ239" s="33">
        <f>IF(F239&gt;0,VLOOKUP(F239,Table2[],3,FALSE),"")</f>
        <v>1616.5205403390537</v>
      </c>
      <c r="AK239" s="34">
        <f t="shared" si="72"/>
        <v>3102.9088464985639</v>
      </c>
      <c r="AL239" s="35">
        <f t="shared" si="73"/>
        <v>2265.1234579439515</v>
      </c>
      <c r="AM239" s="36">
        <f t="shared" si="68"/>
        <v>26846.422523795969</v>
      </c>
      <c r="AN239" s="28"/>
      <c r="AX239" s="38">
        <f t="shared" si="63"/>
        <v>1</v>
      </c>
      <c r="AZ239" s="39">
        <f t="shared" si="64"/>
        <v>1</v>
      </c>
      <c r="BA239" s="15" t="str">
        <f t="shared" si="65"/>
        <v/>
      </c>
      <c r="BB239" s="40" t="str">
        <f t="shared" si="66"/>
        <v/>
      </c>
    </row>
    <row r="240" spans="1:54" ht="15" customHeight="1" x14ac:dyDescent="0.2">
      <c r="A240" s="74">
        <v>225</v>
      </c>
      <c r="B240" s="75">
        <v>117</v>
      </c>
      <c r="C240" s="76" t="s">
        <v>228</v>
      </c>
      <c r="D240" s="75" t="s">
        <v>164</v>
      </c>
      <c r="E240" s="77">
        <v>48</v>
      </c>
      <c r="F240" s="77">
        <v>1996</v>
      </c>
      <c r="G240" s="77">
        <f>IF(F240&gt;0,VLOOKUP(D240,Table1[],2,FALSE),"")</f>
        <v>100</v>
      </c>
      <c r="H240" s="78">
        <f t="shared" si="70"/>
        <v>73</v>
      </c>
      <c r="I240" s="104">
        <v>4</v>
      </c>
      <c r="J240" s="75">
        <v>4</v>
      </c>
      <c r="K240" s="105" t="s">
        <v>134</v>
      </c>
      <c r="L240" s="105" t="s">
        <v>109</v>
      </c>
      <c r="M240" s="106">
        <v>0</v>
      </c>
      <c r="N240" s="104">
        <v>8</v>
      </c>
      <c r="O240" s="75">
        <v>8</v>
      </c>
      <c r="P240" s="105" t="s">
        <v>132</v>
      </c>
      <c r="Q240" s="105" t="s">
        <v>109</v>
      </c>
      <c r="R240" s="121">
        <v>5</v>
      </c>
      <c r="S240" s="125">
        <f>'Manhole Quick Ratings'!H119</f>
        <v>1</v>
      </c>
      <c r="T240" s="77">
        <f>'Manhole Quick Ratings'!I119</f>
        <v>4</v>
      </c>
      <c r="U240" s="77">
        <f>'Manhole Quick Ratings'!J119</f>
        <v>0</v>
      </c>
      <c r="V240" s="78">
        <f>'Manhole Quick Ratings'!K119</f>
        <v>0</v>
      </c>
      <c r="W240" s="125">
        <f>'Manhole Quick Ratings'!M119</f>
        <v>1</v>
      </c>
      <c r="X240" s="77">
        <f>'Manhole Quick Ratings'!N119</f>
        <v>8</v>
      </c>
      <c r="Y240" s="77">
        <f>'Manhole Quick Ratings'!O119</f>
        <v>0</v>
      </c>
      <c r="Z240" s="78">
        <f>'Manhole Quick Ratings'!P119</f>
        <v>0</v>
      </c>
      <c r="AA240" s="125">
        <f>'Manhole Quick Ratings'!R119</f>
        <v>1</v>
      </c>
      <c r="AB240" s="77" t="str">
        <f>'Manhole Quick Ratings'!S119</f>
        <v>A</v>
      </c>
      <c r="AC240" s="77">
        <f>'Manhole Quick Ratings'!T119</f>
        <v>0</v>
      </c>
      <c r="AD240" s="78">
        <f>'Manhole Quick Ratings'!U119</f>
        <v>0</v>
      </c>
      <c r="AE240" s="125" t="str">
        <f t="shared" si="71"/>
        <v>1A</v>
      </c>
      <c r="AF240" s="127">
        <f>(10/10/$AP$11)+1</f>
        <v>1.8333333333333335</v>
      </c>
      <c r="AG240" s="77">
        <v>4</v>
      </c>
      <c r="AH240" s="128">
        <f t="shared" si="69"/>
        <v>7.3333333333333339</v>
      </c>
      <c r="AI240" s="69"/>
      <c r="AJ240" s="33">
        <f>IF(F240&gt;0,VLOOKUP(F240,Table2[],3,FALSE),"")</f>
        <v>1616.5205403390537</v>
      </c>
      <c r="AK240" s="34">
        <f t="shared" si="72"/>
        <v>3102.9088464985639</v>
      </c>
      <c r="AL240" s="35">
        <f t="shared" si="73"/>
        <v>2265.1234579439515</v>
      </c>
      <c r="AM240" s="36">
        <f t="shared" si="68"/>
        <v>26846.422523795969</v>
      </c>
      <c r="AN240" s="28"/>
      <c r="AX240" s="38">
        <f t="shared" si="63"/>
        <v>1</v>
      </c>
      <c r="AZ240" s="39">
        <f t="shared" si="64"/>
        <v>1</v>
      </c>
      <c r="BA240" s="15" t="str">
        <f t="shared" si="65"/>
        <v/>
      </c>
      <c r="BB240" s="40" t="str">
        <f t="shared" si="66"/>
        <v/>
      </c>
    </row>
    <row r="241" spans="1:54" ht="15" customHeight="1" x14ac:dyDescent="0.2">
      <c r="A241" s="74">
        <v>226</v>
      </c>
      <c r="B241" s="75">
        <v>116</v>
      </c>
      <c r="C241" s="76" t="s">
        <v>228</v>
      </c>
      <c r="D241" s="75" t="s">
        <v>164</v>
      </c>
      <c r="E241" s="77">
        <v>48</v>
      </c>
      <c r="F241" s="77">
        <v>1970</v>
      </c>
      <c r="G241" s="77">
        <f>IF(F241&gt;0,VLOOKUP(D241,Table1[],2,FALSE),"")</f>
        <v>100</v>
      </c>
      <c r="H241" s="78">
        <f t="shared" si="70"/>
        <v>47</v>
      </c>
      <c r="I241" s="104">
        <v>4</v>
      </c>
      <c r="J241" s="75">
        <v>4</v>
      </c>
      <c r="K241" s="105" t="s">
        <v>108</v>
      </c>
      <c r="L241" s="105" t="s">
        <v>109</v>
      </c>
      <c r="M241" s="106">
        <v>0</v>
      </c>
      <c r="N241" s="104">
        <v>6</v>
      </c>
      <c r="O241" s="75">
        <v>6</v>
      </c>
      <c r="P241" s="105" t="s">
        <v>108</v>
      </c>
      <c r="Q241" s="105" t="s">
        <v>109</v>
      </c>
      <c r="R241" s="121">
        <v>0</v>
      </c>
      <c r="S241" s="125">
        <f>'Manhole Quick Ratings'!H118</f>
        <v>1</v>
      </c>
      <c r="T241" s="77">
        <f>'Manhole Quick Ratings'!I118</f>
        <v>4</v>
      </c>
      <c r="U241" s="77">
        <f>'Manhole Quick Ratings'!J118</f>
        <v>0</v>
      </c>
      <c r="V241" s="78">
        <f>'Manhole Quick Ratings'!K118</f>
        <v>0</v>
      </c>
      <c r="W241" s="125">
        <f>'Manhole Quick Ratings'!M118</f>
        <v>1</v>
      </c>
      <c r="X241" s="77">
        <f>'Manhole Quick Ratings'!N118</f>
        <v>6</v>
      </c>
      <c r="Y241" s="77">
        <f>'Manhole Quick Ratings'!O118</f>
        <v>0</v>
      </c>
      <c r="Z241" s="78">
        <f>'Manhole Quick Ratings'!P118</f>
        <v>0</v>
      </c>
      <c r="AA241" s="125">
        <f>'Manhole Quick Ratings'!R118</f>
        <v>1</v>
      </c>
      <c r="AB241" s="77" t="str">
        <f>'Manhole Quick Ratings'!S118</f>
        <v>A</v>
      </c>
      <c r="AC241" s="77">
        <f>'Manhole Quick Ratings'!T118</f>
        <v>0</v>
      </c>
      <c r="AD241" s="78">
        <f>'Manhole Quick Ratings'!U118</f>
        <v>0</v>
      </c>
      <c r="AE241" s="125" t="str">
        <f t="shared" si="71"/>
        <v>1A</v>
      </c>
      <c r="AF241" s="127">
        <f>(10/10/$AP$11)+1</f>
        <v>1.8333333333333335</v>
      </c>
      <c r="AG241" s="77">
        <v>4</v>
      </c>
      <c r="AH241" s="128">
        <f t="shared" si="69"/>
        <v>7.3333333333333339</v>
      </c>
      <c r="AI241" s="69"/>
      <c r="AJ241" s="33">
        <f>IF(F241&gt;0,VLOOKUP(F241,Table2[],3,FALSE),"")</f>
        <v>400</v>
      </c>
      <c r="AK241" s="34">
        <f t="shared" si="72"/>
        <v>3102.9088464985639</v>
      </c>
      <c r="AL241" s="35">
        <f t="shared" si="73"/>
        <v>1458.3671578543249</v>
      </c>
      <c r="AM241" s="36">
        <f t="shared" si="68"/>
        <v>12448.544574870502</v>
      </c>
      <c r="AN241" s="28"/>
      <c r="AX241" s="38">
        <f t="shared" si="63"/>
        <v>1</v>
      </c>
      <c r="AZ241" s="39">
        <f t="shared" si="64"/>
        <v>1</v>
      </c>
      <c r="BA241" s="15" t="str">
        <f t="shared" si="65"/>
        <v/>
      </c>
      <c r="BB241" s="40" t="str">
        <f t="shared" si="66"/>
        <v/>
      </c>
    </row>
    <row r="242" spans="1:54" ht="15" customHeight="1" x14ac:dyDescent="0.2">
      <c r="A242" s="74">
        <v>227</v>
      </c>
      <c r="B242" s="75"/>
      <c r="C242" s="76" t="s">
        <v>96</v>
      </c>
      <c r="D242" s="75" t="s">
        <v>164</v>
      </c>
      <c r="E242" s="77">
        <v>48</v>
      </c>
      <c r="F242" s="77">
        <v>1970</v>
      </c>
      <c r="G242" s="77">
        <f>IF(F242&gt;0,VLOOKUP(D242,Table1[],2,FALSE),"")</f>
        <v>100</v>
      </c>
      <c r="H242" s="78">
        <f t="shared" si="70"/>
        <v>47</v>
      </c>
      <c r="I242" s="107"/>
      <c r="J242" s="108"/>
      <c r="K242" s="108"/>
      <c r="L242" s="108"/>
      <c r="M242" s="109"/>
      <c r="N242" s="107"/>
      <c r="O242" s="108"/>
      <c r="P242" s="108"/>
      <c r="Q242" s="108"/>
      <c r="R242" s="109"/>
      <c r="S242" s="107"/>
      <c r="T242" s="108"/>
      <c r="U242" s="108"/>
      <c r="V242" s="109"/>
      <c r="W242" s="107"/>
      <c r="X242" s="108"/>
      <c r="Y242" s="108"/>
      <c r="Z242" s="109"/>
      <c r="AA242" s="107"/>
      <c r="AB242" s="108"/>
      <c r="AC242" s="108"/>
      <c r="AD242" s="109"/>
      <c r="AE242" s="107"/>
      <c r="AF242" s="129">
        <v>1</v>
      </c>
      <c r="AG242" s="77">
        <v>5</v>
      </c>
      <c r="AH242" s="128">
        <f t="shared" si="69"/>
        <v>5</v>
      </c>
      <c r="AI242" s="69"/>
      <c r="AJ242" s="33">
        <f>IF(F242&gt;0,VLOOKUP(F242,Table2[],3,FALSE),"")</f>
        <v>400</v>
      </c>
      <c r="AK242" s="34">
        <f t="shared" si="72"/>
        <v>3102.9088464985639</v>
      </c>
      <c r="AL242" s="35">
        <f t="shared" si="73"/>
        <v>1458.3671578543249</v>
      </c>
      <c r="AM242" s="36">
        <f t="shared" si="68"/>
        <v>12448.544574870502</v>
      </c>
      <c r="AN242" s="28"/>
      <c r="AX242" s="38">
        <f t="shared" si="63"/>
        <v>1</v>
      </c>
      <c r="AZ242" s="39">
        <f t="shared" si="64"/>
        <v>1</v>
      </c>
      <c r="BA242" s="15" t="str">
        <f t="shared" si="65"/>
        <v/>
      </c>
      <c r="BB242" s="40" t="str">
        <f t="shared" si="66"/>
        <v/>
      </c>
    </row>
    <row r="243" spans="1:54" ht="15" customHeight="1" x14ac:dyDescent="0.2">
      <c r="A243" s="74">
        <v>228</v>
      </c>
      <c r="B243" s="75"/>
      <c r="C243" s="76" t="s">
        <v>95</v>
      </c>
      <c r="D243" s="75" t="s">
        <v>164</v>
      </c>
      <c r="E243" s="77">
        <v>48</v>
      </c>
      <c r="F243" s="77">
        <v>1970</v>
      </c>
      <c r="G243" s="77">
        <f>IF(F243&gt;0,VLOOKUP(D243,Table1[],2,FALSE),"")</f>
        <v>100</v>
      </c>
      <c r="H243" s="78">
        <f t="shared" si="70"/>
        <v>47</v>
      </c>
      <c r="I243" s="107"/>
      <c r="J243" s="108"/>
      <c r="K243" s="108"/>
      <c r="L243" s="108"/>
      <c r="M243" s="109"/>
      <c r="N243" s="107"/>
      <c r="O243" s="108"/>
      <c r="P243" s="108"/>
      <c r="Q243" s="108"/>
      <c r="R243" s="109"/>
      <c r="S243" s="107"/>
      <c r="T243" s="108"/>
      <c r="U243" s="108"/>
      <c r="V243" s="109"/>
      <c r="W243" s="107"/>
      <c r="X243" s="108"/>
      <c r="Y243" s="108"/>
      <c r="Z243" s="109"/>
      <c r="AA243" s="107"/>
      <c r="AB243" s="108"/>
      <c r="AC243" s="108"/>
      <c r="AD243" s="109"/>
      <c r="AE243" s="107"/>
      <c r="AF243" s="129">
        <v>1</v>
      </c>
      <c r="AG243" s="77">
        <v>5</v>
      </c>
      <c r="AH243" s="128">
        <f t="shared" si="69"/>
        <v>5</v>
      </c>
      <c r="AI243" s="69"/>
      <c r="AJ243" s="33">
        <f>IF(F243&gt;0,VLOOKUP(F243,Table2[],3,FALSE),"")</f>
        <v>400</v>
      </c>
      <c r="AK243" s="34">
        <f t="shared" si="72"/>
        <v>3102.9088464985639</v>
      </c>
      <c r="AL243" s="35">
        <f t="shared" si="73"/>
        <v>1458.3671578543249</v>
      </c>
      <c r="AM243" s="36">
        <f t="shared" si="68"/>
        <v>12448.544574870502</v>
      </c>
      <c r="AN243" s="28"/>
      <c r="AX243" s="38">
        <f t="shared" si="63"/>
        <v>1</v>
      </c>
      <c r="AZ243" s="39">
        <f t="shared" si="64"/>
        <v>1</v>
      </c>
      <c r="BA243" s="15" t="str">
        <f t="shared" si="65"/>
        <v/>
      </c>
      <c r="BB243" s="40" t="str">
        <f t="shared" si="66"/>
        <v/>
      </c>
    </row>
    <row r="244" spans="1:54" ht="15" customHeight="1" x14ac:dyDescent="0.2">
      <c r="A244" s="91">
        <v>229</v>
      </c>
      <c r="B244" s="92">
        <v>115</v>
      </c>
      <c r="C244" s="93" t="s">
        <v>228</v>
      </c>
      <c r="D244" s="92" t="s">
        <v>164</v>
      </c>
      <c r="E244" s="94">
        <v>48</v>
      </c>
      <c r="F244" s="94">
        <v>1970</v>
      </c>
      <c r="G244" s="94">
        <f>IF(F244&gt;0,VLOOKUP(D244,Table1[],2,FALSE),"")</f>
        <v>100</v>
      </c>
      <c r="H244" s="95">
        <f t="shared" si="70"/>
        <v>47</v>
      </c>
      <c r="I244" s="115">
        <v>4</v>
      </c>
      <c r="J244" s="92">
        <v>4</v>
      </c>
      <c r="K244" s="116" t="s">
        <v>108</v>
      </c>
      <c r="L244" s="116" t="s">
        <v>109</v>
      </c>
      <c r="M244" s="117">
        <v>0</v>
      </c>
      <c r="N244" s="115">
        <v>6</v>
      </c>
      <c r="O244" s="92">
        <v>6</v>
      </c>
      <c r="P244" s="116" t="s">
        <v>108</v>
      </c>
      <c r="Q244" s="116" t="s">
        <v>109</v>
      </c>
      <c r="R244" s="123">
        <v>0</v>
      </c>
      <c r="S244" s="126">
        <f>'Manhole Quick Ratings'!H117</f>
        <v>1</v>
      </c>
      <c r="T244" s="94">
        <f>'Manhole Quick Ratings'!I117</f>
        <v>4</v>
      </c>
      <c r="U244" s="94">
        <f>'Manhole Quick Ratings'!J117</f>
        <v>0</v>
      </c>
      <c r="V244" s="95">
        <f>'Manhole Quick Ratings'!K117</f>
        <v>0</v>
      </c>
      <c r="W244" s="126">
        <f>'Manhole Quick Ratings'!M117</f>
        <v>1</v>
      </c>
      <c r="X244" s="94">
        <f>'Manhole Quick Ratings'!N117</f>
        <v>6</v>
      </c>
      <c r="Y244" s="94">
        <f>'Manhole Quick Ratings'!O117</f>
        <v>0</v>
      </c>
      <c r="Z244" s="95">
        <f>'Manhole Quick Ratings'!P117</f>
        <v>0</v>
      </c>
      <c r="AA244" s="126">
        <f>'Manhole Quick Ratings'!R117</f>
        <v>1</v>
      </c>
      <c r="AB244" s="94" t="str">
        <f>'Manhole Quick Ratings'!S117</f>
        <v>A</v>
      </c>
      <c r="AC244" s="94">
        <f>'Manhole Quick Ratings'!T117</f>
        <v>0</v>
      </c>
      <c r="AD244" s="95">
        <f>'Manhole Quick Ratings'!U117</f>
        <v>0</v>
      </c>
      <c r="AE244" s="126" t="str">
        <f t="shared" ref="AE244:AE280" si="74">_xlfn.CONCAT(AA244,AB244)</f>
        <v>1A</v>
      </c>
      <c r="AF244" s="134">
        <f>(10/10/$AP$11)+1</f>
        <v>1.8333333333333335</v>
      </c>
      <c r="AG244" s="94">
        <v>5</v>
      </c>
      <c r="AH244" s="135">
        <f t="shared" si="69"/>
        <v>9.1666666666666679</v>
      </c>
      <c r="AI244" s="69"/>
      <c r="AJ244" s="45">
        <f>IF(F244&gt;0,VLOOKUP(F244,Table2[],3,FALSE),"")</f>
        <v>400</v>
      </c>
      <c r="AK244" s="46">
        <f t="shared" si="72"/>
        <v>3102.9088464985639</v>
      </c>
      <c r="AL244" s="47">
        <f t="shared" si="73"/>
        <v>1458.3671578543249</v>
      </c>
      <c r="AM244" s="48">
        <f t="shared" si="68"/>
        <v>12448.544574870502</v>
      </c>
      <c r="AN244" s="28"/>
      <c r="AX244" s="38">
        <f t="shared" si="63"/>
        <v>1</v>
      </c>
      <c r="AZ244" s="39" t="str">
        <f t="shared" si="64"/>
        <v/>
      </c>
      <c r="BA244" s="15">
        <f t="shared" si="65"/>
        <v>1</v>
      </c>
      <c r="BB244" s="40" t="str">
        <f t="shared" si="66"/>
        <v/>
      </c>
    </row>
    <row r="245" spans="1:54" ht="15" customHeight="1" x14ac:dyDescent="0.2">
      <c r="A245" s="74">
        <v>230</v>
      </c>
      <c r="B245" s="75">
        <v>114</v>
      </c>
      <c r="C245" s="76" t="s">
        <v>228</v>
      </c>
      <c r="D245" s="75" t="s">
        <v>164</v>
      </c>
      <c r="E245" s="77">
        <v>48</v>
      </c>
      <c r="F245" s="77">
        <v>1970</v>
      </c>
      <c r="G245" s="77">
        <f>IF(F245&gt;0,VLOOKUP(D245,Table1[],2,FALSE),"")</f>
        <v>100</v>
      </c>
      <c r="H245" s="78">
        <f t="shared" si="70"/>
        <v>47</v>
      </c>
      <c r="I245" s="104">
        <v>4</v>
      </c>
      <c r="J245" s="75">
        <v>4</v>
      </c>
      <c r="K245" s="105" t="s">
        <v>108</v>
      </c>
      <c r="L245" s="105" t="s">
        <v>109</v>
      </c>
      <c r="M245" s="106">
        <v>0</v>
      </c>
      <c r="N245" s="104">
        <v>5</v>
      </c>
      <c r="O245" s="75">
        <v>5</v>
      </c>
      <c r="P245" s="105" t="s">
        <v>108</v>
      </c>
      <c r="Q245" s="105" t="s">
        <v>109</v>
      </c>
      <c r="R245" s="121">
        <v>0</v>
      </c>
      <c r="S245" s="125">
        <f>'Manhole Quick Ratings'!H116</f>
        <v>1</v>
      </c>
      <c r="T245" s="77">
        <f>'Manhole Quick Ratings'!I116</f>
        <v>4</v>
      </c>
      <c r="U245" s="77">
        <f>'Manhole Quick Ratings'!J116</f>
        <v>0</v>
      </c>
      <c r="V245" s="78">
        <f>'Manhole Quick Ratings'!K116</f>
        <v>0</v>
      </c>
      <c r="W245" s="125">
        <f>'Manhole Quick Ratings'!M116</f>
        <v>1</v>
      </c>
      <c r="X245" s="77">
        <f>'Manhole Quick Ratings'!N116</f>
        <v>5</v>
      </c>
      <c r="Y245" s="77">
        <f>'Manhole Quick Ratings'!O116</f>
        <v>0</v>
      </c>
      <c r="Z245" s="78">
        <f>'Manhole Quick Ratings'!P116</f>
        <v>0</v>
      </c>
      <c r="AA245" s="125">
        <f>'Manhole Quick Ratings'!R116</f>
        <v>1</v>
      </c>
      <c r="AB245" s="77">
        <f>'Manhole Quick Ratings'!S116</f>
        <v>9</v>
      </c>
      <c r="AC245" s="77">
        <f>'Manhole Quick Ratings'!T116</f>
        <v>0</v>
      </c>
      <c r="AD245" s="78">
        <f>'Manhole Quick Ratings'!U116</f>
        <v>0</v>
      </c>
      <c r="AE245" s="125" t="str">
        <f t="shared" si="74"/>
        <v>19</v>
      </c>
      <c r="AF245" s="127">
        <f>IF(AE245&gt;0,AE245/10/$AP$11,1)</f>
        <v>1.5833333333333333</v>
      </c>
      <c r="AG245" s="77">
        <v>1</v>
      </c>
      <c r="AH245" s="128">
        <f t="shared" si="69"/>
        <v>1.5833333333333333</v>
      </c>
      <c r="AI245" s="69"/>
      <c r="AJ245" s="33">
        <f>IF(F245&gt;0,VLOOKUP(F245,Table2[],3,FALSE),"")</f>
        <v>400</v>
      </c>
      <c r="AK245" s="34">
        <f t="shared" si="72"/>
        <v>3102.9088464985639</v>
      </c>
      <c r="AL245" s="35">
        <f t="shared" si="73"/>
        <v>1458.3671578543249</v>
      </c>
      <c r="AM245" s="36">
        <f t="shared" si="68"/>
        <v>12448.544574870502</v>
      </c>
      <c r="AN245" s="28"/>
      <c r="AX245" s="38">
        <f t="shared" si="63"/>
        <v>1</v>
      </c>
      <c r="AZ245" s="39">
        <f t="shared" si="64"/>
        <v>1</v>
      </c>
      <c r="BA245" s="15" t="str">
        <f t="shared" si="65"/>
        <v/>
      </c>
      <c r="BB245" s="40" t="str">
        <f t="shared" si="66"/>
        <v/>
      </c>
    </row>
    <row r="246" spans="1:54" ht="15" customHeight="1" x14ac:dyDescent="0.2">
      <c r="A246" s="74">
        <v>231</v>
      </c>
      <c r="B246" s="75">
        <v>106</v>
      </c>
      <c r="C246" s="76" t="s">
        <v>224</v>
      </c>
      <c r="D246" s="75" t="s">
        <v>164</v>
      </c>
      <c r="E246" s="77">
        <v>48</v>
      </c>
      <c r="F246" s="77">
        <v>2005</v>
      </c>
      <c r="G246" s="77">
        <f>IF(F246&gt;0,VLOOKUP(D246,Table1[],2,FALSE),"")</f>
        <v>100</v>
      </c>
      <c r="H246" s="78">
        <f t="shared" si="70"/>
        <v>82</v>
      </c>
      <c r="I246" s="104">
        <v>4</v>
      </c>
      <c r="J246" s="75">
        <v>4</v>
      </c>
      <c r="K246" s="105" t="s">
        <v>133</v>
      </c>
      <c r="L246" s="105" t="s">
        <v>109</v>
      </c>
      <c r="M246" s="106">
        <v>0</v>
      </c>
      <c r="N246" s="104">
        <v>8</v>
      </c>
      <c r="O246" s="75">
        <v>8</v>
      </c>
      <c r="P246" s="105" t="s">
        <v>116</v>
      </c>
      <c r="Q246" s="105" t="s">
        <v>109</v>
      </c>
      <c r="R246" s="121">
        <v>5</v>
      </c>
      <c r="S246" s="125">
        <f>'Manhole Quick Ratings'!H108</f>
        <v>1</v>
      </c>
      <c r="T246" s="77">
        <f>'Manhole Quick Ratings'!I108</f>
        <v>4</v>
      </c>
      <c r="U246" s="77">
        <f>'Manhole Quick Ratings'!J108</f>
        <v>0</v>
      </c>
      <c r="V246" s="78">
        <f>'Manhole Quick Ratings'!K108</f>
        <v>0</v>
      </c>
      <c r="W246" s="125">
        <f>'Manhole Quick Ratings'!M108</f>
        <v>1</v>
      </c>
      <c r="X246" s="77">
        <f>'Manhole Quick Ratings'!N108</f>
        <v>8</v>
      </c>
      <c r="Y246" s="77">
        <f>'Manhole Quick Ratings'!O108</f>
        <v>0</v>
      </c>
      <c r="Z246" s="78">
        <f>'Manhole Quick Ratings'!P108</f>
        <v>0</v>
      </c>
      <c r="AA246" s="125">
        <f>'Manhole Quick Ratings'!R108</f>
        <v>1</v>
      </c>
      <c r="AB246" s="77" t="str">
        <f>'Manhole Quick Ratings'!S108</f>
        <v>A</v>
      </c>
      <c r="AC246" s="77">
        <f>'Manhole Quick Ratings'!T108</f>
        <v>0</v>
      </c>
      <c r="AD246" s="78">
        <f>'Manhole Quick Ratings'!U108</f>
        <v>0</v>
      </c>
      <c r="AE246" s="125" t="str">
        <f t="shared" si="74"/>
        <v>1A</v>
      </c>
      <c r="AF246" s="127">
        <f>(10/10/$AP$11)+1</f>
        <v>1.8333333333333335</v>
      </c>
      <c r="AG246" s="77">
        <v>1</v>
      </c>
      <c r="AH246" s="128">
        <f t="shared" si="69"/>
        <v>1.8333333333333335</v>
      </c>
      <c r="AI246" s="69"/>
      <c r="AJ246" s="33">
        <f>IF(F246&gt;0,VLOOKUP(F246,Table2[],3,FALSE),"")</f>
        <v>2014.5378997747964</v>
      </c>
      <c r="AK246" s="34">
        <f t="shared" si="72"/>
        <v>3102.9088464985639</v>
      </c>
      <c r="AL246" s="35">
        <f t="shared" si="73"/>
        <v>2544.3852541288225</v>
      </c>
      <c r="AM246" s="36">
        <f t="shared" si="68"/>
        <v>35028.492190798403</v>
      </c>
      <c r="AN246" s="28"/>
      <c r="AX246" s="38">
        <f t="shared" si="63"/>
        <v>1</v>
      </c>
      <c r="AZ246" s="39">
        <f t="shared" si="64"/>
        <v>1</v>
      </c>
      <c r="BA246" s="15" t="str">
        <f t="shared" si="65"/>
        <v/>
      </c>
      <c r="BB246" s="40" t="str">
        <f t="shared" si="66"/>
        <v/>
      </c>
    </row>
    <row r="247" spans="1:54" ht="15" customHeight="1" x14ac:dyDescent="0.2">
      <c r="A247" s="74">
        <v>232</v>
      </c>
      <c r="B247" s="75">
        <v>110</v>
      </c>
      <c r="C247" s="76" t="s">
        <v>239</v>
      </c>
      <c r="D247" s="75" t="s">
        <v>164</v>
      </c>
      <c r="E247" s="77">
        <v>48</v>
      </c>
      <c r="F247" s="77">
        <v>2005</v>
      </c>
      <c r="G247" s="77">
        <f>IF(F247&gt;0,VLOOKUP(D247,Table1[],2,FALSE),"")</f>
        <v>100</v>
      </c>
      <c r="H247" s="78">
        <f t="shared" si="70"/>
        <v>82</v>
      </c>
      <c r="I247" s="104">
        <v>4</v>
      </c>
      <c r="J247" s="75">
        <v>4</v>
      </c>
      <c r="K247" s="105" t="s">
        <v>108</v>
      </c>
      <c r="L247" s="105" t="s">
        <v>109</v>
      </c>
      <c r="M247" s="106">
        <v>0</v>
      </c>
      <c r="N247" s="104">
        <v>6</v>
      </c>
      <c r="O247" s="75">
        <v>6</v>
      </c>
      <c r="P247" s="105" t="s">
        <v>108</v>
      </c>
      <c r="Q247" s="105" t="s">
        <v>109</v>
      </c>
      <c r="R247" s="121">
        <v>0</v>
      </c>
      <c r="S247" s="125">
        <f>'Manhole Quick Ratings'!H112</f>
        <v>1</v>
      </c>
      <c r="T247" s="77">
        <f>'Manhole Quick Ratings'!I112</f>
        <v>4</v>
      </c>
      <c r="U247" s="77">
        <f>'Manhole Quick Ratings'!J112</f>
        <v>0</v>
      </c>
      <c r="V247" s="78">
        <f>'Manhole Quick Ratings'!K112</f>
        <v>0</v>
      </c>
      <c r="W247" s="125">
        <f>'Manhole Quick Ratings'!M112</f>
        <v>1</v>
      </c>
      <c r="X247" s="77">
        <f>'Manhole Quick Ratings'!N112</f>
        <v>6</v>
      </c>
      <c r="Y247" s="77">
        <f>'Manhole Quick Ratings'!O112</f>
        <v>0</v>
      </c>
      <c r="Z247" s="78">
        <f>'Manhole Quick Ratings'!P112</f>
        <v>0</v>
      </c>
      <c r="AA247" s="125">
        <f>'Manhole Quick Ratings'!R112</f>
        <v>1</v>
      </c>
      <c r="AB247" s="77" t="str">
        <f>'Manhole Quick Ratings'!S112</f>
        <v>A</v>
      </c>
      <c r="AC247" s="77">
        <f>'Manhole Quick Ratings'!T112</f>
        <v>0</v>
      </c>
      <c r="AD247" s="78">
        <f>'Manhole Quick Ratings'!U112</f>
        <v>0</v>
      </c>
      <c r="AE247" s="125" t="str">
        <f t="shared" si="74"/>
        <v>1A</v>
      </c>
      <c r="AF247" s="127">
        <f>(10/10/$AP$11)+1</f>
        <v>1.8333333333333335</v>
      </c>
      <c r="AG247" s="77">
        <v>1</v>
      </c>
      <c r="AH247" s="128">
        <f t="shared" si="69"/>
        <v>1.8333333333333335</v>
      </c>
      <c r="AI247" s="69"/>
      <c r="AJ247" s="33">
        <f>IF(F247&gt;0,VLOOKUP(F247,Table2[],3,FALSE),"")</f>
        <v>2014.5378997747964</v>
      </c>
      <c r="AK247" s="34">
        <f t="shared" si="72"/>
        <v>3102.9088464985639</v>
      </c>
      <c r="AL247" s="35">
        <f t="shared" si="73"/>
        <v>2544.3852541288225</v>
      </c>
      <c r="AM247" s="36">
        <f t="shared" si="68"/>
        <v>35028.492190798403</v>
      </c>
      <c r="AN247" s="28"/>
      <c r="AX247" s="38">
        <f t="shared" si="63"/>
        <v>1</v>
      </c>
      <c r="AZ247" s="39">
        <f t="shared" si="64"/>
        <v>1</v>
      </c>
      <c r="BA247" s="15" t="str">
        <f t="shared" si="65"/>
        <v/>
      </c>
      <c r="BB247" s="40" t="str">
        <f t="shared" si="66"/>
        <v/>
      </c>
    </row>
    <row r="248" spans="1:54" ht="15" customHeight="1" x14ac:dyDescent="0.2">
      <c r="A248" s="74">
        <v>233</v>
      </c>
      <c r="B248" s="75">
        <v>109</v>
      </c>
      <c r="C248" s="76" t="s">
        <v>239</v>
      </c>
      <c r="D248" s="75" t="s">
        <v>164</v>
      </c>
      <c r="E248" s="77">
        <v>48</v>
      </c>
      <c r="F248" s="77">
        <v>2005</v>
      </c>
      <c r="G248" s="77">
        <f>IF(F248&gt;0,VLOOKUP(D248,Table1[],2,FALSE),"")</f>
        <v>100</v>
      </c>
      <c r="H248" s="78">
        <f t="shared" si="70"/>
        <v>82</v>
      </c>
      <c r="I248" s="104">
        <v>4</v>
      </c>
      <c r="J248" s="75">
        <v>4</v>
      </c>
      <c r="K248" s="105" t="s">
        <v>108</v>
      </c>
      <c r="L248" s="105" t="s">
        <v>109</v>
      </c>
      <c r="M248" s="106">
        <v>0</v>
      </c>
      <c r="N248" s="104">
        <v>7</v>
      </c>
      <c r="O248" s="75">
        <v>7</v>
      </c>
      <c r="P248" s="105" t="s">
        <v>108</v>
      </c>
      <c r="Q248" s="105" t="s">
        <v>109</v>
      </c>
      <c r="R248" s="121">
        <v>0</v>
      </c>
      <c r="S248" s="125">
        <f>'Manhole Quick Ratings'!H111</f>
        <v>1</v>
      </c>
      <c r="T248" s="77">
        <f>'Manhole Quick Ratings'!I111</f>
        <v>4</v>
      </c>
      <c r="U248" s="77">
        <f>'Manhole Quick Ratings'!J111</f>
        <v>0</v>
      </c>
      <c r="V248" s="78">
        <f>'Manhole Quick Ratings'!K111</f>
        <v>0</v>
      </c>
      <c r="W248" s="125">
        <f>'Manhole Quick Ratings'!M111</f>
        <v>1</v>
      </c>
      <c r="X248" s="77">
        <f>'Manhole Quick Ratings'!N111</f>
        <v>7</v>
      </c>
      <c r="Y248" s="77">
        <f>'Manhole Quick Ratings'!O111</f>
        <v>0</v>
      </c>
      <c r="Z248" s="78">
        <f>'Manhole Quick Ratings'!P111</f>
        <v>0</v>
      </c>
      <c r="AA248" s="125">
        <f>'Manhole Quick Ratings'!R111</f>
        <v>1</v>
      </c>
      <c r="AB248" s="77" t="str">
        <f>'Manhole Quick Ratings'!S111</f>
        <v>A</v>
      </c>
      <c r="AC248" s="77">
        <f>'Manhole Quick Ratings'!T111</f>
        <v>0</v>
      </c>
      <c r="AD248" s="78">
        <f>'Manhole Quick Ratings'!U111</f>
        <v>0</v>
      </c>
      <c r="AE248" s="125" t="str">
        <f t="shared" si="74"/>
        <v>1A</v>
      </c>
      <c r="AF248" s="127">
        <f>(10/10/$AP$11)+1</f>
        <v>1.8333333333333335</v>
      </c>
      <c r="AG248" s="77">
        <v>1</v>
      </c>
      <c r="AH248" s="128">
        <f t="shared" si="69"/>
        <v>1.8333333333333335</v>
      </c>
      <c r="AI248" s="69"/>
      <c r="AJ248" s="33">
        <f>IF(F248&gt;0,VLOOKUP(F248,Table2[],3,FALSE),"")</f>
        <v>2014.5378997747964</v>
      </c>
      <c r="AK248" s="34">
        <f t="shared" si="72"/>
        <v>3102.9088464985639</v>
      </c>
      <c r="AL248" s="35">
        <f t="shared" si="73"/>
        <v>2544.3852541288225</v>
      </c>
      <c r="AM248" s="36">
        <f t="shared" si="68"/>
        <v>35028.492190798403</v>
      </c>
      <c r="AN248" s="28"/>
      <c r="AX248" s="38">
        <f t="shared" si="63"/>
        <v>1</v>
      </c>
      <c r="AZ248" s="39">
        <f t="shared" si="64"/>
        <v>1</v>
      </c>
      <c r="BA248" s="15" t="str">
        <f t="shared" si="65"/>
        <v/>
      </c>
      <c r="BB248" s="40" t="str">
        <f t="shared" si="66"/>
        <v/>
      </c>
    </row>
    <row r="249" spans="1:54" ht="15" customHeight="1" x14ac:dyDescent="0.2">
      <c r="A249" s="74">
        <v>234</v>
      </c>
      <c r="B249" s="75">
        <v>173</v>
      </c>
      <c r="C249" s="76" t="s">
        <v>240</v>
      </c>
      <c r="D249" s="75" t="s">
        <v>164</v>
      </c>
      <c r="E249" s="77">
        <v>48</v>
      </c>
      <c r="F249" s="77">
        <v>2005</v>
      </c>
      <c r="G249" s="77">
        <f>IF(F249&gt;0,VLOOKUP(D249,Table1[],2,FALSE),"")</f>
        <v>100</v>
      </c>
      <c r="H249" s="78">
        <f t="shared" si="70"/>
        <v>82</v>
      </c>
      <c r="I249" s="104">
        <v>4</v>
      </c>
      <c r="J249" s="75">
        <v>4</v>
      </c>
      <c r="K249" s="105" t="s">
        <v>108</v>
      </c>
      <c r="L249" s="105" t="s">
        <v>109</v>
      </c>
      <c r="M249" s="106">
        <v>0</v>
      </c>
      <c r="N249" s="104">
        <v>6</v>
      </c>
      <c r="O249" s="75">
        <v>6</v>
      </c>
      <c r="P249" s="105" t="s">
        <v>108</v>
      </c>
      <c r="Q249" s="105" t="s">
        <v>109</v>
      </c>
      <c r="R249" s="121">
        <v>0</v>
      </c>
      <c r="S249" s="125">
        <f>'Manhole Quick Ratings'!H175</f>
        <v>1</v>
      </c>
      <c r="T249" s="77">
        <f>'Manhole Quick Ratings'!I175</f>
        <v>4</v>
      </c>
      <c r="U249" s="77">
        <f>'Manhole Quick Ratings'!J175</f>
        <v>0</v>
      </c>
      <c r="V249" s="78">
        <f>'Manhole Quick Ratings'!K175</f>
        <v>0</v>
      </c>
      <c r="W249" s="125">
        <f>'Manhole Quick Ratings'!M175</f>
        <v>1</v>
      </c>
      <c r="X249" s="77">
        <f>'Manhole Quick Ratings'!N175</f>
        <v>6</v>
      </c>
      <c r="Y249" s="77">
        <f>'Manhole Quick Ratings'!O175</f>
        <v>0</v>
      </c>
      <c r="Z249" s="78">
        <f>'Manhole Quick Ratings'!P175</f>
        <v>0</v>
      </c>
      <c r="AA249" s="125">
        <f>'Manhole Quick Ratings'!R175</f>
        <v>1</v>
      </c>
      <c r="AB249" s="77" t="str">
        <f>'Manhole Quick Ratings'!S175</f>
        <v>A</v>
      </c>
      <c r="AC249" s="77">
        <f>'Manhole Quick Ratings'!T175</f>
        <v>0</v>
      </c>
      <c r="AD249" s="78">
        <f>'Manhole Quick Ratings'!U175</f>
        <v>0</v>
      </c>
      <c r="AE249" s="125" t="str">
        <f t="shared" si="74"/>
        <v>1A</v>
      </c>
      <c r="AF249" s="127">
        <f>(10/10/$AP$11)+1</f>
        <v>1.8333333333333335</v>
      </c>
      <c r="AG249" s="77">
        <v>1</v>
      </c>
      <c r="AH249" s="128">
        <f t="shared" si="69"/>
        <v>1.8333333333333335</v>
      </c>
      <c r="AI249" s="69"/>
      <c r="AJ249" s="33">
        <f>IF(F249&gt;0,VLOOKUP(F249,Table2[],3,FALSE),"")</f>
        <v>2014.5378997747964</v>
      </c>
      <c r="AK249" s="34">
        <f t="shared" si="72"/>
        <v>3102.9088464985639</v>
      </c>
      <c r="AL249" s="35">
        <f t="shared" si="73"/>
        <v>2544.3852541288225</v>
      </c>
      <c r="AM249" s="36">
        <f t="shared" si="68"/>
        <v>35028.492190798403</v>
      </c>
      <c r="AN249" s="28"/>
      <c r="AX249" s="38">
        <f t="shared" si="63"/>
        <v>1</v>
      </c>
      <c r="AZ249" s="39">
        <f t="shared" si="64"/>
        <v>1</v>
      </c>
      <c r="BA249" s="15" t="str">
        <f t="shared" si="65"/>
        <v/>
      </c>
      <c r="BB249" s="40" t="str">
        <f t="shared" si="66"/>
        <v/>
      </c>
    </row>
    <row r="250" spans="1:54" ht="15" customHeight="1" x14ac:dyDescent="0.2">
      <c r="A250" s="74">
        <v>235</v>
      </c>
      <c r="B250" s="75">
        <v>167</v>
      </c>
      <c r="C250" s="76" t="s">
        <v>241</v>
      </c>
      <c r="D250" s="75" t="s">
        <v>164</v>
      </c>
      <c r="E250" s="77">
        <v>48</v>
      </c>
      <c r="F250" s="77">
        <v>1975</v>
      </c>
      <c r="G250" s="77">
        <f>IF(F250&gt;0,VLOOKUP(D250,Table1[],2,FALSE),"")</f>
        <v>100</v>
      </c>
      <c r="H250" s="78">
        <f t="shared" si="70"/>
        <v>52</v>
      </c>
      <c r="I250" s="104">
        <v>4</v>
      </c>
      <c r="J250" s="75">
        <v>4</v>
      </c>
      <c r="K250" s="105" t="s">
        <v>108</v>
      </c>
      <c r="L250" s="105" t="s">
        <v>109</v>
      </c>
      <c r="M250" s="106">
        <v>0</v>
      </c>
      <c r="N250" s="104">
        <v>6</v>
      </c>
      <c r="O250" s="75">
        <v>6</v>
      </c>
      <c r="P250" s="105" t="s">
        <v>108</v>
      </c>
      <c r="Q250" s="105" t="s">
        <v>109</v>
      </c>
      <c r="R250" s="121">
        <v>0</v>
      </c>
      <c r="S250" s="125">
        <f>'Manhole Quick Ratings'!H169</f>
        <v>1</v>
      </c>
      <c r="T250" s="77">
        <f>'Manhole Quick Ratings'!I169</f>
        <v>4</v>
      </c>
      <c r="U250" s="77">
        <f>'Manhole Quick Ratings'!J169</f>
        <v>0</v>
      </c>
      <c r="V250" s="78">
        <f>'Manhole Quick Ratings'!K169</f>
        <v>0</v>
      </c>
      <c r="W250" s="125">
        <f>'Manhole Quick Ratings'!M169</f>
        <v>1</v>
      </c>
      <c r="X250" s="77">
        <f>'Manhole Quick Ratings'!N169</f>
        <v>6</v>
      </c>
      <c r="Y250" s="77">
        <f>'Manhole Quick Ratings'!O169</f>
        <v>0</v>
      </c>
      <c r="Z250" s="78">
        <f>'Manhole Quick Ratings'!P169</f>
        <v>0</v>
      </c>
      <c r="AA250" s="125">
        <f>'Manhole Quick Ratings'!R169</f>
        <v>1</v>
      </c>
      <c r="AB250" s="77" t="str">
        <f>'Manhole Quick Ratings'!S169</f>
        <v>A</v>
      </c>
      <c r="AC250" s="77">
        <f>'Manhole Quick Ratings'!T169</f>
        <v>0</v>
      </c>
      <c r="AD250" s="78">
        <f>'Manhole Quick Ratings'!U169</f>
        <v>0</v>
      </c>
      <c r="AE250" s="125" t="str">
        <f t="shared" si="74"/>
        <v>1A</v>
      </c>
      <c r="AF250" s="127">
        <f>(10/10/$AP$11)+1</f>
        <v>1.8333333333333335</v>
      </c>
      <c r="AG250" s="77">
        <v>1</v>
      </c>
      <c r="AH250" s="128">
        <f t="shared" si="69"/>
        <v>1.8333333333333335</v>
      </c>
      <c r="AI250" s="69"/>
      <c r="AJ250" s="33">
        <f>IF(F250&gt;0,VLOOKUP(F250,Table2[],3,FALSE),"")</f>
        <v>554.25859101158414</v>
      </c>
      <c r="AK250" s="34">
        <f t="shared" si="72"/>
        <v>3102.9088464985639</v>
      </c>
      <c r="AL250" s="35">
        <f t="shared" si="73"/>
        <v>1613.5126001792532</v>
      </c>
      <c r="AM250" s="36">
        <f t="shared" si="68"/>
        <v>14431.274988415285</v>
      </c>
      <c r="AN250" s="28"/>
      <c r="AX250" s="38">
        <f t="shared" si="63"/>
        <v>1</v>
      </c>
      <c r="AZ250" s="39">
        <f t="shared" si="64"/>
        <v>1</v>
      </c>
      <c r="BA250" s="15" t="str">
        <f t="shared" si="65"/>
        <v/>
      </c>
      <c r="BB250" s="40" t="str">
        <f t="shared" si="66"/>
        <v/>
      </c>
    </row>
    <row r="251" spans="1:54" ht="15" customHeight="1" x14ac:dyDescent="0.2">
      <c r="A251" s="74">
        <v>236</v>
      </c>
      <c r="B251" s="75">
        <v>132</v>
      </c>
      <c r="C251" s="76" t="s">
        <v>241</v>
      </c>
      <c r="D251" s="75" t="s">
        <v>164</v>
      </c>
      <c r="E251" s="77">
        <v>48</v>
      </c>
      <c r="F251" s="77">
        <v>1975</v>
      </c>
      <c r="G251" s="77">
        <f>IF(F251&gt;0,VLOOKUP(D251,Table1[],2,FALSE),"")</f>
        <v>100</v>
      </c>
      <c r="H251" s="78">
        <f t="shared" si="70"/>
        <v>52</v>
      </c>
      <c r="I251" s="104">
        <v>5</v>
      </c>
      <c r="J251" s="75">
        <v>8</v>
      </c>
      <c r="K251" s="105" t="s">
        <v>148</v>
      </c>
      <c r="L251" s="105" t="s">
        <v>124</v>
      </c>
      <c r="M251" s="106">
        <v>5</v>
      </c>
      <c r="N251" s="104">
        <v>6</v>
      </c>
      <c r="O251" s="75">
        <v>6</v>
      </c>
      <c r="P251" s="105" t="s">
        <v>135</v>
      </c>
      <c r="Q251" s="105" t="s">
        <v>109</v>
      </c>
      <c r="R251" s="121">
        <v>0</v>
      </c>
      <c r="S251" s="125">
        <f>'Manhole Quick Ratings'!H134</f>
        <v>3</v>
      </c>
      <c r="T251" s="77">
        <f>'Manhole Quick Ratings'!I134</f>
        <v>1</v>
      </c>
      <c r="U251" s="77">
        <f>'Manhole Quick Ratings'!J134</f>
        <v>2</v>
      </c>
      <c r="V251" s="78">
        <f>'Manhole Quick Ratings'!K134</f>
        <v>1</v>
      </c>
      <c r="W251" s="125">
        <f>'Manhole Quick Ratings'!M134</f>
        <v>1</v>
      </c>
      <c r="X251" s="77">
        <f>'Manhole Quick Ratings'!N134</f>
        <v>6</v>
      </c>
      <c r="Y251" s="77">
        <f>'Manhole Quick Ratings'!O134</f>
        <v>0</v>
      </c>
      <c r="Z251" s="78">
        <f>'Manhole Quick Ratings'!P134</f>
        <v>0</v>
      </c>
      <c r="AA251" s="125">
        <f>'Manhole Quick Ratings'!R134</f>
        <v>3</v>
      </c>
      <c r="AB251" s="77">
        <f>'Manhole Quick Ratings'!S134</f>
        <v>1</v>
      </c>
      <c r="AC251" s="77">
        <f>'Manhole Quick Ratings'!T134</f>
        <v>2</v>
      </c>
      <c r="AD251" s="78">
        <f>'Manhole Quick Ratings'!U134</f>
        <v>1</v>
      </c>
      <c r="AE251" s="125" t="str">
        <f t="shared" si="74"/>
        <v>31</v>
      </c>
      <c r="AF251" s="127">
        <f>IF(AE251&gt;0,AE251/10/$AP$11,1)</f>
        <v>2.5833333333333335</v>
      </c>
      <c r="AG251" s="77">
        <v>1</v>
      </c>
      <c r="AH251" s="128">
        <f t="shared" si="69"/>
        <v>2.5833333333333335</v>
      </c>
      <c r="AI251" s="69"/>
      <c r="AJ251" s="33">
        <f>IF(F251&gt;0,VLOOKUP(F251,Table2[],3,FALSE),"")</f>
        <v>554.25859101158414</v>
      </c>
      <c r="AK251" s="34">
        <f t="shared" si="72"/>
        <v>3102.9088464985639</v>
      </c>
      <c r="AL251" s="35">
        <f t="shared" si="73"/>
        <v>1613.5126001792532</v>
      </c>
      <c r="AM251" s="36">
        <f t="shared" si="68"/>
        <v>14431.274988415285</v>
      </c>
      <c r="AN251" s="28"/>
      <c r="AX251" s="38">
        <f t="shared" si="63"/>
        <v>1</v>
      </c>
      <c r="AZ251" s="39">
        <f t="shared" si="64"/>
        <v>1</v>
      </c>
      <c r="BA251" s="15" t="str">
        <f t="shared" si="65"/>
        <v/>
      </c>
      <c r="BB251" s="40" t="str">
        <f t="shared" si="66"/>
        <v/>
      </c>
    </row>
    <row r="252" spans="1:54" ht="15" customHeight="1" x14ac:dyDescent="0.2">
      <c r="A252" s="74">
        <v>237</v>
      </c>
      <c r="B252" s="75">
        <v>131</v>
      </c>
      <c r="C252" s="76" t="s">
        <v>241</v>
      </c>
      <c r="D252" s="75" t="s">
        <v>164</v>
      </c>
      <c r="E252" s="77">
        <v>48</v>
      </c>
      <c r="F252" s="77">
        <v>1975</v>
      </c>
      <c r="G252" s="77">
        <f>IF(F252&gt;0,VLOOKUP(D252,Table1[],2,FALSE),"")</f>
        <v>100</v>
      </c>
      <c r="H252" s="78">
        <f t="shared" si="70"/>
        <v>52</v>
      </c>
      <c r="I252" s="104">
        <v>4</v>
      </c>
      <c r="J252" s="75">
        <v>4</v>
      </c>
      <c r="K252" s="105" t="s">
        <v>128</v>
      </c>
      <c r="L252" s="105" t="s">
        <v>109</v>
      </c>
      <c r="M252" s="106">
        <v>0</v>
      </c>
      <c r="N252" s="104">
        <v>9</v>
      </c>
      <c r="O252" s="75">
        <v>9</v>
      </c>
      <c r="P252" s="105" t="s">
        <v>121</v>
      </c>
      <c r="Q252" s="105" t="s">
        <v>109</v>
      </c>
      <c r="R252" s="121">
        <v>5</v>
      </c>
      <c r="S252" s="125">
        <f>'Manhole Quick Ratings'!H133</f>
        <v>1</v>
      </c>
      <c r="T252" s="77">
        <f>'Manhole Quick Ratings'!I133</f>
        <v>4</v>
      </c>
      <c r="U252" s="77">
        <f>'Manhole Quick Ratings'!J133</f>
        <v>0</v>
      </c>
      <c r="V252" s="78">
        <f>'Manhole Quick Ratings'!K133</f>
        <v>0</v>
      </c>
      <c r="W252" s="125">
        <f>'Manhole Quick Ratings'!M133</f>
        <v>1</v>
      </c>
      <c r="X252" s="77">
        <f>'Manhole Quick Ratings'!N133</f>
        <v>9</v>
      </c>
      <c r="Y252" s="77">
        <f>'Manhole Quick Ratings'!O133</f>
        <v>0</v>
      </c>
      <c r="Z252" s="78">
        <f>'Manhole Quick Ratings'!P133</f>
        <v>0</v>
      </c>
      <c r="AA252" s="125">
        <f>'Manhole Quick Ratings'!R133</f>
        <v>1</v>
      </c>
      <c r="AB252" s="77" t="str">
        <f>'Manhole Quick Ratings'!S133</f>
        <v>A</v>
      </c>
      <c r="AC252" s="77">
        <f>'Manhole Quick Ratings'!T133</f>
        <v>0</v>
      </c>
      <c r="AD252" s="78">
        <f>'Manhole Quick Ratings'!U133</f>
        <v>0</v>
      </c>
      <c r="AE252" s="125" t="str">
        <f t="shared" si="74"/>
        <v>1A</v>
      </c>
      <c r="AF252" s="127">
        <f>(10/10/$AP$11)+1</f>
        <v>1.8333333333333335</v>
      </c>
      <c r="AG252" s="77">
        <v>1</v>
      </c>
      <c r="AH252" s="128">
        <f t="shared" ref="AH252:AH281" si="75">AF252*AG252</f>
        <v>1.8333333333333335</v>
      </c>
      <c r="AI252" s="69"/>
      <c r="AJ252" s="33">
        <f>IF(F252&gt;0,VLOOKUP(F252,Table2[],3,FALSE),"")</f>
        <v>554.25859101158414</v>
      </c>
      <c r="AK252" s="34">
        <f t="shared" si="72"/>
        <v>3102.9088464985639</v>
      </c>
      <c r="AL252" s="35">
        <f t="shared" si="73"/>
        <v>1613.5126001792532</v>
      </c>
      <c r="AM252" s="36">
        <f t="shared" si="68"/>
        <v>14431.274988415285</v>
      </c>
      <c r="AN252" s="28"/>
      <c r="AX252" s="38">
        <f t="shared" si="63"/>
        <v>1</v>
      </c>
      <c r="AZ252" s="39">
        <f t="shared" si="64"/>
        <v>1</v>
      </c>
      <c r="BA252" s="15" t="str">
        <f t="shared" si="65"/>
        <v/>
      </c>
      <c r="BB252" s="40" t="str">
        <f t="shared" si="66"/>
        <v/>
      </c>
    </row>
    <row r="253" spans="1:54" ht="15" customHeight="1" x14ac:dyDescent="0.2">
      <c r="A253" s="74">
        <v>238</v>
      </c>
      <c r="B253" s="75">
        <v>165</v>
      </c>
      <c r="C253" s="76" t="s">
        <v>242</v>
      </c>
      <c r="D253" s="75" t="s">
        <v>164</v>
      </c>
      <c r="E253" s="77">
        <v>48</v>
      </c>
      <c r="F253" s="77">
        <v>1996</v>
      </c>
      <c r="G253" s="77">
        <f>IF(F253&gt;0,VLOOKUP(D253,Table1[],2,FALSE),"")</f>
        <v>100</v>
      </c>
      <c r="H253" s="78">
        <f t="shared" si="70"/>
        <v>73</v>
      </c>
      <c r="I253" s="104">
        <v>4</v>
      </c>
      <c r="J253" s="75">
        <v>4</v>
      </c>
      <c r="K253" s="105" t="s">
        <v>108</v>
      </c>
      <c r="L253" s="105" t="s">
        <v>109</v>
      </c>
      <c r="M253" s="106">
        <v>0</v>
      </c>
      <c r="N253" s="104">
        <v>5</v>
      </c>
      <c r="O253" s="75">
        <v>5</v>
      </c>
      <c r="P253" s="105" t="s">
        <v>108</v>
      </c>
      <c r="Q253" s="105" t="s">
        <v>109</v>
      </c>
      <c r="R253" s="121">
        <v>0</v>
      </c>
      <c r="S253" s="125">
        <f>'Manhole Quick Ratings'!H167</f>
        <v>1</v>
      </c>
      <c r="T253" s="77">
        <f>'Manhole Quick Ratings'!I167</f>
        <v>4</v>
      </c>
      <c r="U253" s="77">
        <f>'Manhole Quick Ratings'!J167</f>
        <v>0</v>
      </c>
      <c r="V253" s="78">
        <f>'Manhole Quick Ratings'!K167</f>
        <v>0</v>
      </c>
      <c r="W253" s="125">
        <f>'Manhole Quick Ratings'!M167</f>
        <v>1</v>
      </c>
      <c r="X253" s="77">
        <f>'Manhole Quick Ratings'!N167</f>
        <v>5</v>
      </c>
      <c r="Y253" s="77">
        <f>'Manhole Quick Ratings'!O167</f>
        <v>0</v>
      </c>
      <c r="Z253" s="78">
        <f>'Manhole Quick Ratings'!P167</f>
        <v>0</v>
      </c>
      <c r="AA253" s="125">
        <f>'Manhole Quick Ratings'!R167</f>
        <v>1</v>
      </c>
      <c r="AB253" s="77">
        <f>'Manhole Quick Ratings'!S167</f>
        <v>9</v>
      </c>
      <c r="AC253" s="77">
        <f>'Manhole Quick Ratings'!T167</f>
        <v>0</v>
      </c>
      <c r="AD253" s="78">
        <f>'Manhole Quick Ratings'!U167</f>
        <v>0</v>
      </c>
      <c r="AE253" s="125" t="str">
        <f t="shared" si="74"/>
        <v>19</v>
      </c>
      <c r="AF253" s="127">
        <f>IF(AE253&gt;0,AE253/10/$AP$11,1)</f>
        <v>1.5833333333333333</v>
      </c>
      <c r="AG253" s="77">
        <v>1</v>
      </c>
      <c r="AH253" s="128">
        <f t="shared" si="75"/>
        <v>1.5833333333333333</v>
      </c>
      <c r="AI253" s="69"/>
      <c r="AJ253" s="33">
        <f>IF(F253&gt;0,VLOOKUP(F253,Table2[],3,FALSE),"")</f>
        <v>1616.5205403390537</v>
      </c>
      <c r="AK253" s="34">
        <f t="shared" si="72"/>
        <v>3102.9088464985639</v>
      </c>
      <c r="AL253" s="35">
        <f t="shared" si="73"/>
        <v>2265.1234579439515</v>
      </c>
      <c r="AM253" s="36">
        <f t="shared" si="68"/>
        <v>26846.422523795969</v>
      </c>
      <c r="AN253" s="28"/>
      <c r="AX253" s="38">
        <f t="shared" si="63"/>
        <v>1</v>
      </c>
      <c r="AZ253" s="39">
        <f t="shared" si="64"/>
        <v>1</v>
      </c>
      <c r="BA253" s="15" t="str">
        <f t="shared" si="65"/>
        <v/>
      </c>
      <c r="BB253" s="40" t="str">
        <f t="shared" si="66"/>
        <v/>
      </c>
    </row>
    <row r="254" spans="1:54" ht="15" customHeight="1" x14ac:dyDescent="0.2">
      <c r="A254" s="74">
        <v>239</v>
      </c>
      <c r="B254" s="75">
        <v>125</v>
      </c>
      <c r="C254" s="76" t="s">
        <v>242</v>
      </c>
      <c r="D254" s="75" t="s">
        <v>164</v>
      </c>
      <c r="E254" s="77">
        <v>48</v>
      </c>
      <c r="F254" s="77">
        <v>1996</v>
      </c>
      <c r="G254" s="77">
        <f>IF(F254&gt;0,VLOOKUP(D254,Table1[],2,FALSE),"")</f>
        <v>100</v>
      </c>
      <c r="H254" s="78">
        <f t="shared" si="70"/>
        <v>73</v>
      </c>
      <c r="I254" s="104">
        <v>4</v>
      </c>
      <c r="J254" s="75">
        <v>4</v>
      </c>
      <c r="K254" s="105" t="s">
        <v>133</v>
      </c>
      <c r="L254" s="105" t="s">
        <v>109</v>
      </c>
      <c r="M254" s="106">
        <v>0</v>
      </c>
      <c r="N254" s="104">
        <v>6</v>
      </c>
      <c r="O254" s="75">
        <v>6</v>
      </c>
      <c r="P254" s="105" t="s">
        <v>121</v>
      </c>
      <c r="Q254" s="105" t="s">
        <v>109</v>
      </c>
      <c r="R254" s="121">
        <v>0</v>
      </c>
      <c r="S254" s="125">
        <f>'Manhole Quick Ratings'!H127</f>
        <v>1</v>
      </c>
      <c r="T254" s="77">
        <f>'Manhole Quick Ratings'!I127</f>
        <v>4</v>
      </c>
      <c r="U254" s="77">
        <f>'Manhole Quick Ratings'!J127</f>
        <v>0</v>
      </c>
      <c r="V254" s="78">
        <f>'Manhole Quick Ratings'!K127</f>
        <v>0</v>
      </c>
      <c r="W254" s="125">
        <f>'Manhole Quick Ratings'!M127</f>
        <v>1</v>
      </c>
      <c r="X254" s="77">
        <f>'Manhole Quick Ratings'!N127</f>
        <v>6</v>
      </c>
      <c r="Y254" s="77">
        <f>'Manhole Quick Ratings'!O127</f>
        <v>0</v>
      </c>
      <c r="Z254" s="78">
        <f>'Manhole Quick Ratings'!P127</f>
        <v>0</v>
      </c>
      <c r="AA254" s="125">
        <f>'Manhole Quick Ratings'!R127</f>
        <v>1</v>
      </c>
      <c r="AB254" s="77" t="str">
        <f>'Manhole Quick Ratings'!S127</f>
        <v>A</v>
      </c>
      <c r="AC254" s="77">
        <f>'Manhole Quick Ratings'!T127</f>
        <v>0</v>
      </c>
      <c r="AD254" s="78">
        <f>'Manhole Quick Ratings'!U127</f>
        <v>0</v>
      </c>
      <c r="AE254" s="125" t="str">
        <f t="shared" si="74"/>
        <v>1A</v>
      </c>
      <c r="AF254" s="127">
        <f>(10/10/$AP$11)+1</f>
        <v>1.8333333333333335</v>
      </c>
      <c r="AG254" s="77">
        <v>2</v>
      </c>
      <c r="AH254" s="128">
        <f t="shared" si="75"/>
        <v>3.666666666666667</v>
      </c>
      <c r="AI254" s="69"/>
      <c r="AJ254" s="33">
        <f>IF(F254&gt;0,VLOOKUP(F254,Table2[],3,FALSE),"")</f>
        <v>1616.5205403390537</v>
      </c>
      <c r="AK254" s="34">
        <f t="shared" si="72"/>
        <v>3102.9088464985639</v>
      </c>
      <c r="AL254" s="35">
        <f t="shared" si="73"/>
        <v>2265.1234579439515</v>
      </c>
      <c r="AM254" s="36">
        <f t="shared" si="68"/>
        <v>26846.422523795969</v>
      </c>
      <c r="AN254" s="28"/>
      <c r="AX254" s="38">
        <f t="shared" si="63"/>
        <v>1</v>
      </c>
      <c r="AZ254" s="39">
        <f t="shared" si="64"/>
        <v>1</v>
      </c>
      <c r="BA254" s="15" t="str">
        <f t="shared" si="65"/>
        <v/>
      </c>
      <c r="BB254" s="40" t="str">
        <f t="shared" si="66"/>
        <v/>
      </c>
    </row>
    <row r="255" spans="1:54" ht="15" customHeight="1" x14ac:dyDescent="0.2">
      <c r="A255" s="74">
        <v>240</v>
      </c>
      <c r="B255" s="75">
        <v>126</v>
      </c>
      <c r="C255" s="76" t="s">
        <v>242</v>
      </c>
      <c r="D255" s="75" t="s">
        <v>164</v>
      </c>
      <c r="E255" s="77">
        <v>48</v>
      </c>
      <c r="F255" s="77">
        <v>1996</v>
      </c>
      <c r="G255" s="77">
        <f>IF(F255&gt;0,VLOOKUP(D255,Table1[],2,FALSE),"")</f>
        <v>100</v>
      </c>
      <c r="H255" s="78">
        <f t="shared" si="70"/>
        <v>73</v>
      </c>
      <c r="I255" s="104">
        <v>4</v>
      </c>
      <c r="J255" s="75">
        <v>4</v>
      </c>
      <c r="K255" s="105" t="s">
        <v>108</v>
      </c>
      <c r="L255" s="105" t="s">
        <v>109</v>
      </c>
      <c r="M255" s="106">
        <v>0</v>
      </c>
      <c r="N255" s="104">
        <v>6</v>
      </c>
      <c r="O255" s="75">
        <v>6</v>
      </c>
      <c r="P255" s="105" t="s">
        <v>108</v>
      </c>
      <c r="Q255" s="105" t="s">
        <v>109</v>
      </c>
      <c r="R255" s="121">
        <v>0</v>
      </c>
      <c r="S255" s="125">
        <f>'Manhole Quick Ratings'!H128</f>
        <v>1</v>
      </c>
      <c r="T255" s="77">
        <f>'Manhole Quick Ratings'!I128</f>
        <v>4</v>
      </c>
      <c r="U255" s="77">
        <f>'Manhole Quick Ratings'!J128</f>
        <v>0</v>
      </c>
      <c r="V255" s="78">
        <f>'Manhole Quick Ratings'!K128</f>
        <v>0</v>
      </c>
      <c r="W255" s="125">
        <f>'Manhole Quick Ratings'!M128</f>
        <v>1</v>
      </c>
      <c r="X255" s="77">
        <f>'Manhole Quick Ratings'!N128</f>
        <v>6</v>
      </c>
      <c r="Y255" s="77">
        <f>'Manhole Quick Ratings'!O128</f>
        <v>0</v>
      </c>
      <c r="Z255" s="78">
        <f>'Manhole Quick Ratings'!P128</f>
        <v>0</v>
      </c>
      <c r="AA255" s="125">
        <f>'Manhole Quick Ratings'!R128</f>
        <v>1</v>
      </c>
      <c r="AB255" s="77" t="str">
        <f>'Manhole Quick Ratings'!S128</f>
        <v>A</v>
      </c>
      <c r="AC255" s="77">
        <f>'Manhole Quick Ratings'!T128</f>
        <v>0</v>
      </c>
      <c r="AD255" s="78">
        <f>'Manhole Quick Ratings'!U128</f>
        <v>0</v>
      </c>
      <c r="AE255" s="125" t="str">
        <f t="shared" si="74"/>
        <v>1A</v>
      </c>
      <c r="AF255" s="127">
        <f>(10/10/$AP$11)+1</f>
        <v>1.8333333333333335</v>
      </c>
      <c r="AG255" s="77">
        <v>2</v>
      </c>
      <c r="AH255" s="128">
        <f t="shared" si="75"/>
        <v>3.666666666666667</v>
      </c>
      <c r="AI255" s="69"/>
      <c r="AJ255" s="33">
        <f>IF(F255&gt;0,VLOOKUP(F255,Table2[],3,FALSE),"")</f>
        <v>1616.5205403390537</v>
      </c>
      <c r="AK255" s="34">
        <f t="shared" si="72"/>
        <v>3102.9088464985639</v>
      </c>
      <c r="AL255" s="35">
        <f t="shared" si="73"/>
        <v>2265.1234579439515</v>
      </c>
      <c r="AM255" s="36">
        <f t="shared" si="68"/>
        <v>26846.422523795969</v>
      </c>
      <c r="AN255" s="28"/>
      <c r="AX255" s="38">
        <f t="shared" si="63"/>
        <v>1</v>
      </c>
      <c r="AZ255" s="39">
        <f t="shared" si="64"/>
        <v>1</v>
      </c>
      <c r="BA255" s="15" t="str">
        <f t="shared" si="65"/>
        <v/>
      </c>
      <c r="BB255" s="40" t="str">
        <f t="shared" si="66"/>
        <v/>
      </c>
    </row>
    <row r="256" spans="1:54" ht="15" customHeight="1" x14ac:dyDescent="0.2">
      <c r="A256" s="74">
        <v>241</v>
      </c>
      <c r="B256" s="75">
        <v>164</v>
      </c>
      <c r="C256" s="76" t="s">
        <v>243</v>
      </c>
      <c r="D256" s="75" t="s">
        <v>164</v>
      </c>
      <c r="E256" s="77">
        <v>48</v>
      </c>
      <c r="F256" s="77">
        <v>1972</v>
      </c>
      <c r="G256" s="77">
        <f>IF(F256&gt;0,VLOOKUP(D256,Table1[],2,FALSE),"")</f>
        <v>100</v>
      </c>
      <c r="H256" s="78">
        <f t="shared" si="70"/>
        <v>49</v>
      </c>
      <c r="I256" s="104">
        <v>4</v>
      </c>
      <c r="J256" s="75">
        <v>4</v>
      </c>
      <c r="K256" s="105" t="s">
        <v>108</v>
      </c>
      <c r="L256" s="105" t="s">
        <v>109</v>
      </c>
      <c r="M256" s="106">
        <v>0</v>
      </c>
      <c r="N256" s="104">
        <v>5</v>
      </c>
      <c r="O256" s="75">
        <v>5</v>
      </c>
      <c r="P256" s="105" t="s">
        <v>108</v>
      </c>
      <c r="Q256" s="105" t="s">
        <v>109</v>
      </c>
      <c r="R256" s="121">
        <v>0</v>
      </c>
      <c r="S256" s="125">
        <f>'Manhole Quick Ratings'!H166</f>
        <v>1</v>
      </c>
      <c r="T256" s="77">
        <f>'Manhole Quick Ratings'!I166</f>
        <v>4</v>
      </c>
      <c r="U256" s="77">
        <f>'Manhole Quick Ratings'!J166</f>
        <v>0</v>
      </c>
      <c r="V256" s="78">
        <f>'Manhole Quick Ratings'!K166</f>
        <v>0</v>
      </c>
      <c r="W256" s="125">
        <f>'Manhole Quick Ratings'!M166</f>
        <v>1</v>
      </c>
      <c r="X256" s="77">
        <f>'Manhole Quick Ratings'!N166</f>
        <v>5</v>
      </c>
      <c r="Y256" s="77">
        <f>'Manhole Quick Ratings'!O166</f>
        <v>0</v>
      </c>
      <c r="Z256" s="78">
        <f>'Manhole Quick Ratings'!P166</f>
        <v>0</v>
      </c>
      <c r="AA256" s="125">
        <f>'Manhole Quick Ratings'!R166</f>
        <v>1</v>
      </c>
      <c r="AB256" s="77">
        <f>'Manhole Quick Ratings'!S166</f>
        <v>9</v>
      </c>
      <c r="AC256" s="77">
        <f>'Manhole Quick Ratings'!T166</f>
        <v>0</v>
      </c>
      <c r="AD256" s="78">
        <f>'Manhole Quick Ratings'!U166</f>
        <v>0</v>
      </c>
      <c r="AE256" s="125" t="str">
        <f t="shared" si="74"/>
        <v>19</v>
      </c>
      <c r="AF256" s="127">
        <f>IF(AE256&gt;0,AE256/10/$AP$11,1)</f>
        <v>1.5833333333333333</v>
      </c>
      <c r="AG256" s="77">
        <v>2</v>
      </c>
      <c r="AH256" s="128">
        <f t="shared" si="75"/>
        <v>3.1666666666666665</v>
      </c>
      <c r="AI256" s="69"/>
      <c r="AJ256" s="33">
        <f>IF(F256&gt;0,VLOOKUP(F256,Table2[],3,FALSE),"")</f>
        <v>430.96320000000003</v>
      </c>
      <c r="AK256" s="34">
        <f t="shared" si="72"/>
        <v>3102.9088464985639</v>
      </c>
      <c r="AL256" s="35">
        <f t="shared" si="73"/>
        <v>1520.4253347842962</v>
      </c>
      <c r="AM256" s="36">
        <f t="shared" si="68"/>
        <v>13206.660939480113</v>
      </c>
      <c r="AN256" s="28"/>
      <c r="AX256" s="38">
        <f t="shared" si="63"/>
        <v>1</v>
      </c>
      <c r="AZ256" s="39">
        <f t="shared" si="64"/>
        <v>1</v>
      </c>
      <c r="BA256" s="15" t="str">
        <f t="shared" si="65"/>
        <v/>
      </c>
      <c r="BB256" s="40" t="str">
        <f t="shared" si="66"/>
        <v/>
      </c>
    </row>
    <row r="257" spans="1:54" ht="15" customHeight="1" x14ac:dyDescent="0.2">
      <c r="A257" s="74">
        <v>242</v>
      </c>
      <c r="B257" s="75">
        <v>129</v>
      </c>
      <c r="C257" s="76" t="s">
        <v>236</v>
      </c>
      <c r="D257" s="75" t="s">
        <v>164</v>
      </c>
      <c r="E257" s="77">
        <v>48</v>
      </c>
      <c r="F257" s="77">
        <v>1996</v>
      </c>
      <c r="G257" s="77">
        <f>IF(F257&gt;0,VLOOKUP(D257,Table1[],2,FALSE),"")</f>
        <v>100</v>
      </c>
      <c r="H257" s="78">
        <f t="shared" si="70"/>
        <v>73</v>
      </c>
      <c r="I257" s="104">
        <v>4</v>
      </c>
      <c r="J257" s="75">
        <v>4</v>
      </c>
      <c r="K257" s="105" t="s">
        <v>108</v>
      </c>
      <c r="L257" s="105" t="s">
        <v>109</v>
      </c>
      <c r="M257" s="106">
        <v>0</v>
      </c>
      <c r="N257" s="104">
        <v>5</v>
      </c>
      <c r="O257" s="75">
        <v>5</v>
      </c>
      <c r="P257" s="105" t="s">
        <v>108</v>
      </c>
      <c r="Q257" s="105" t="s">
        <v>109</v>
      </c>
      <c r="R257" s="121">
        <v>0</v>
      </c>
      <c r="S257" s="125">
        <f>'Manhole Quick Ratings'!H131</f>
        <v>1</v>
      </c>
      <c r="T257" s="77">
        <f>'Manhole Quick Ratings'!I131</f>
        <v>4</v>
      </c>
      <c r="U257" s="77">
        <f>'Manhole Quick Ratings'!J131</f>
        <v>0</v>
      </c>
      <c r="V257" s="78">
        <f>'Manhole Quick Ratings'!K131</f>
        <v>0</v>
      </c>
      <c r="W257" s="125">
        <f>'Manhole Quick Ratings'!M131</f>
        <v>1</v>
      </c>
      <c r="X257" s="77">
        <f>'Manhole Quick Ratings'!N131</f>
        <v>5</v>
      </c>
      <c r="Y257" s="77">
        <f>'Manhole Quick Ratings'!O131</f>
        <v>0</v>
      </c>
      <c r="Z257" s="78">
        <f>'Manhole Quick Ratings'!P131</f>
        <v>0</v>
      </c>
      <c r="AA257" s="125">
        <f>'Manhole Quick Ratings'!R131</f>
        <v>1</v>
      </c>
      <c r="AB257" s="77">
        <f>'Manhole Quick Ratings'!S131</f>
        <v>9</v>
      </c>
      <c r="AC257" s="77">
        <f>'Manhole Quick Ratings'!T131</f>
        <v>0</v>
      </c>
      <c r="AD257" s="78">
        <f>'Manhole Quick Ratings'!U131</f>
        <v>0</v>
      </c>
      <c r="AE257" s="125" t="str">
        <f t="shared" si="74"/>
        <v>19</v>
      </c>
      <c r="AF257" s="127">
        <f>IF(AE257&gt;0,AE257/10/$AP$11,1)</f>
        <v>1.5833333333333333</v>
      </c>
      <c r="AG257" s="77">
        <v>1</v>
      </c>
      <c r="AH257" s="128">
        <f t="shared" si="75"/>
        <v>1.5833333333333333</v>
      </c>
      <c r="AI257" s="69"/>
      <c r="AJ257" s="33">
        <f>IF(F257&gt;0,VLOOKUP(F257,Table2[],3,FALSE),"")</f>
        <v>1616.5205403390537</v>
      </c>
      <c r="AK257" s="34">
        <f t="shared" si="72"/>
        <v>3102.9088464985639</v>
      </c>
      <c r="AL257" s="35">
        <f t="shared" si="73"/>
        <v>2265.1234579439515</v>
      </c>
      <c r="AM257" s="36">
        <f t="shared" si="68"/>
        <v>26846.422523795969</v>
      </c>
      <c r="AN257" s="28"/>
      <c r="AX257" s="38">
        <f t="shared" si="63"/>
        <v>1</v>
      </c>
      <c r="AZ257" s="39">
        <f t="shared" si="64"/>
        <v>1</v>
      </c>
      <c r="BA257" s="15" t="str">
        <f t="shared" si="65"/>
        <v/>
      </c>
      <c r="BB257" s="40" t="str">
        <f t="shared" si="66"/>
        <v/>
      </c>
    </row>
    <row r="258" spans="1:54" ht="15" customHeight="1" x14ac:dyDescent="0.2">
      <c r="A258" s="74">
        <v>243</v>
      </c>
      <c r="B258" s="75">
        <v>128</v>
      </c>
      <c r="C258" s="76" t="s">
        <v>236</v>
      </c>
      <c r="D258" s="75" t="s">
        <v>164</v>
      </c>
      <c r="E258" s="77">
        <v>48</v>
      </c>
      <c r="F258" s="77">
        <v>1980</v>
      </c>
      <c r="G258" s="77">
        <f>IF(F258&gt;0,VLOOKUP(D258,Table1[],2,FALSE),"")</f>
        <v>100</v>
      </c>
      <c r="H258" s="78">
        <f t="shared" si="70"/>
        <v>57</v>
      </c>
      <c r="I258" s="104">
        <v>4</v>
      </c>
      <c r="J258" s="75">
        <v>4</v>
      </c>
      <c r="K258" s="105" t="s">
        <v>128</v>
      </c>
      <c r="L258" s="105" t="s">
        <v>109</v>
      </c>
      <c r="M258" s="106">
        <v>0</v>
      </c>
      <c r="N258" s="104">
        <v>7</v>
      </c>
      <c r="O258" s="75">
        <v>7</v>
      </c>
      <c r="P258" s="105" t="s">
        <v>133</v>
      </c>
      <c r="Q258" s="105" t="s">
        <v>109</v>
      </c>
      <c r="R258" s="121">
        <v>5</v>
      </c>
      <c r="S258" s="125">
        <f>'Manhole Quick Ratings'!H130</f>
        <v>1</v>
      </c>
      <c r="T258" s="77">
        <f>'Manhole Quick Ratings'!I130</f>
        <v>4</v>
      </c>
      <c r="U258" s="77">
        <f>'Manhole Quick Ratings'!J130</f>
        <v>0</v>
      </c>
      <c r="V258" s="78">
        <f>'Manhole Quick Ratings'!K130</f>
        <v>0</v>
      </c>
      <c r="W258" s="125">
        <f>'Manhole Quick Ratings'!M130</f>
        <v>1</v>
      </c>
      <c r="X258" s="77">
        <f>'Manhole Quick Ratings'!N130</f>
        <v>7</v>
      </c>
      <c r="Y258" s="77">
        <f>'Manhole Quick Ratings'!O130</f>
        <v>0</v>
      </c>
      <c r="Z258" s="78">
        <f>'Manhole Quick Ratings'!P130</f>
        <v>0</v>
      </c>
      <c r="AA258" s="125">
        <f>'Manhole Quick Ratings'!R130</f>
        <v>1</v>
      </c>
      <c r="AB258" s="77" t="str">
        <f>'Manhole Quick Ratings'!S130</f>
        <v>A</v>
      </c>
      <c r="AC258" s="77">
        <f>'Manhole Quick Ratings'!T130</f>
        <v>0</v>
      </c>
      <c r="AD258" s="78">
        <f>'Manhole Quick Ratings'!U130</f>
        <v>0</v>
      </c>
      <c r="AE258" s="125" t="str">
        <f t="shared" si="74"/>
        <v>1A</v>
      </c>
      <c r="AF258" s="127">
        <f>(10/10/$AP$11)+1</f>
        <v>1.8333333333333335</v>
      </c>
      <c r="AG258" s="77">
        <v>1</v>
      </c>
      <c r="AH258" s="128">
        <f t="shared" si="75"/>
        <v>1.8333333333333335</v>
      </c>
      <c r="AI258" s="69"/>
      <c r="AJ258" s="33">
        <f>IF(F258&gt;0,VLOOKUP(F258,Table2[],3,FALSE),"")</f>
        <v>848.88919564533433</v>
      </c>
      <c r="AK258" s="34">
        <f t="shared" si="72"/>
        <v>3102.9088464985639</v>
      </c>
      <c r="AL258" s="35">
        <f t="shared" si="73"/>
        <v>1768.6580425041814</v>
      </c>
      <c r="AM258" s="36">
        <f t="shared" si="68"/>
        <v>16729.802953163871</v>
      </c>
      <c r="AN258" s="28"/>
      <c r="AX258" s="38">
        <f t="shared" si="63"/>
        <v>1</v>
      </c>
      <c r="AZ258" s="39">
        <f t="shared" si="64"/>
        <v>1</v>
      </c>
      <c r="BA258" s="15" t="str">
        <f t="shared" si="65"/>
        <v/>
      </c>
      <c r="BB258" s="40" t="str">
        <f t="shared" si="66"/>
        <v/>
      </c>
    </row>
    <row r="259" spans="1:54" ht="15" customHeight="1" x14ac:dyDescent="0.2">
      <c r="A259" s="74">
        <v>244</v>
      </c>
      <c r="B259" s="75">
        <v>127</v>
      </c>
      <c r="C259" s="76" t="s">
        <v>242</v>
      </c>
      <c r="D259" s="75" t="s">
        <v>164</v>
      </c>
      <c r="E259" s="77">
        <v>48</v>
      </c>
      <c r="F259" s="77">
        <v>1996</v>
      </c>
      <c r="G259" s="77">
        <f>IF(F259&gt;0,VLOOKUP(D259,Table1[],2,FALSE),"")</f>
        <v>100</v>
      </c>
      <c r="H259" s="78">
        <f t="shared" si="70"/>
        <v>73</v>
      </c>
      <c r="I259" s="104">
        <v>4</v>
      </c>
      <c r="J259" s="75">
        <v>4</v>
      </c>
      <c r="K259" s="105" t="s">
        <v>108</v>
      </c>
      <c r="L259" s="105" t="s">
        <v>109</v>
      </c>
      <c r="M259" s="106">
        <v>0</v>
      </c>
      <c r="N259" s="104">
        <v>6</v>
      </c>
      <c r="O259" s="75">
        <v>6</v>
      </c>
      <c r="P259" s="105" t="s">
        <v>108</v>
      </c>
      <c r="Q259" s="105" t="s">
        <v>109</v>
      </c>
      <c r="R259" s="121">
        <v>0</v>
      </c>
      <c r="S259" s="125">
        <f>'Manhole Quick Ratings'!H129</f>
        <v>1</v>
      </c>
      <c r="T259" s="77">
        <f>'Manhole Quick Ratings'!I129</f>
        <v>4</v>
      </c>
      <c r="U259" s="77">
        <f>'Manhole Quick Ratings'!J129</f>
        <v>0</v>
      </c>
      <c r="V259" s="78">
        <f>'Manhole Quick Ratings'!K129</f>
        <v>0</v>
      </c>
      <c r="W259" s="125">
        <f>'Manhole Quick Ratings'!M129</f>
        <v>1</v>
      </c>
      <c r="X259" s="77">
        <f>'Manhole Quick Ratings'!N129</f>
        <v>6</v>
      </c>
      <c r="Y259" s="77">
        <f>'Manhole Quick Ratings'!O129</f>
        <v>0</v>
      </c>
      <c r="Z259" s="78">
        <f>'Manhole Quick Ratings'!P129</f>
        <v>0</v>
      </c>
      <c r="AA259" s="125">
        <f>'Manhole Quick Ratings'!R129</f>
        <v>1</v>
      </c>
      <c r="AB259" s="77" t="str">
        <f>'Manhole Quick Ratings'!S129</f>
        <v>A</v>
      </c>
      <c r="AC259" s="77">
        <f>'Manhole Quick Ratings'!T129</f>
        <v>0</v>
      </c>
      <c r="AD259" s="78">
        <f>'Manhole Quick Ratings'!U129</f>
        <v>0</v>
      </c>
      <c r="AE259" s="125" t="str">
        <f t="shared" si="74"/>
        <v>1A</v>
      </c>
      <c r="AF259" s="127">
        <f>(10/10/$AP$11)+1</f>
        <v>1.8333333333333335</v>
      </c>
      <c r="AG259" s="77">
        <v>2</v>
      </c>
      <c r="AH259" s="128">
        <f t="shared" si="75"/>
        <v>3.666666666666667</v>
      </c>
      <c r="AI259" s="69"/>
      <c r="AJ259" s="33">
        <f>IF(F259&gt;0,VLOOKUP(F259,Table2[],3,FALSE),"")</f>
        <v>1616.5205403390537</v>
      </c>
      <c r="AK259" s="34">
        <f t="shared" si="72"/>
        <v>3102.9088464985639</v>
      </c>
      <c r="AL259" s="35">
        <f t="shared" si="73"/>
        <v>2265.1234579439515</v>
      </c>
      <c r="AM259" s="36">
        <f t="shared" si="68"/>
        <v>26846.422523795969</v>
      </c>
      <c r="AN259" s="28"/>
      <c r="AX259" s="38">
        <f t="shared" si="63"/>
        <v>1</v>
      </c>
      <c r="AZ259" s="39">
        <f t="shared" si="64"/>
        <v>1</v>
      </c>
      <c r="BA259" s="15" t="str">
        <f t="shared" si="65"/>
        <v/>
      </c>
      <c r="BB259" s="40" t="str">
        <f t="shared" si="66"/>
        <v/>
      </c>
    </row>
    <row r="260" spans="1:54" ht="15" customHeight="1" x14ac:dyDescent="0.2">
      <c r="A260" s="74">
        <v>245</v>
      </c>
      <c r="B260" s="75">
        <v>124</v>
      </c>
      <c r="C260" s="76" t="s">
        <v>236</v>
      </c>
      <c r="D260" s="75" t="s">
        <v>164</v>
      </c>
      <c r="E260" s="77">
        <v>48</v>
      </c>
      <c r="F260" s="77">
        <v>1996</v>
      </c>
      <c r="G260" s="77">
        <f>IF(F260&gt;0,VLOOKUP(D260,Table1[],2,FALSE),"")</f>
        <v>100</v>
      </c>
      <c r="H260" s="78">
        <f t="shared" si="70"/>
        <v>73</v>
      </c>
      <c r="I260" s="104">
        <v>4</v>
      </c>
      <c r="J260" s="75">
        <v>4</v>
      </c>
      <c r="K260" s="105" t="s">
        <v>108</v>
      </c>
      <c r="L260" s="105" t="s">
        <v>109</v>
      </c>
      <c r="M260" s="106">
        <v>0</v>
      </c>
      <c r="N260" s="104">
        <v>7</v>
      </c>
      <c r="O260" s="75">
        <v>7</v>
      </c>
      <c r="P260" s="105" t="s">
        <v>108</v>
      </c>
      <c r="Q260" s="105" t="s">
        <v>109</v>
      </c>
      <c r="R260" s="121">
        <v>0</v>
      </c>
      <c r="S260" s="125">
        <f>'Manhole Quick Ratings'!H126</f>
        <v>1</v>
      </c>
      <c r="T260" s="77">
        <f>'Manhole Quick Ratings'!I126</f>
        <v>4</v>
      </c>
      <c r="U260" s="77">
        <f>'Manhole Quick Ratings'!J126</f>
        <v>0</v>
      </c>
      <c r="V260" s="78">
        <f>'Manhole Quick Ratings'!K126</f>
        <v>0</v>
      </c>
      <c r="W260" s="125">
        <f>'Manhole Quick Ratings'!M126</f>
        <v>1</v>
      </c>
      <c r="X260" s="77">
        <f>'Manhole Quick Ratings'!N126</f>
        <v>7</v>
      </c>
      <c r="Y260" s="77">
        <f>'Manhole Quick Ratings'!O126</f>
        <v>0</v>
      </c>
      <c r="Z260" s="78">
        <f>'Manhole Quick Ratings'!P126</f>
        <v>0</v>
      </c>
      <c r="AA260" s="125">
        <f>'Manhole Quick Ratings'!R126</f>
        <v>1</v>
      </c>
      <c r="AB260" s="77" t="str">
        <f>'Manhole Quick Ratings'!S126</f>
        <v>A</v>
      </c>
      <c r="AC260" s="77">
        <f>'Manhole Quick Ratings'!T126</f>
        <v>0</v>
      </c>
      <c r="AD260" s="78">
        <f>'Manhole Quick Ratings'!U126</f>
        <v>0</v>
      </c>
      <c r="AE260" s="125" t="str">
        <f t="shared" si="74"/>
        <v>1A</v>
      </c>
      <c r="AF260" s="127">
        <f>(10/10/$AP$11)+1</f>
        <v>1.8333333333333335</v>
      </c>
      <c r="AG260" s="77">
        <v>1</v>
      </c>
      <c r="AH260" s="128">
        <f t="shared" si="75"/>
        <v>1.8333333333333335</v>
      </c>
      <c r="AI260" s="69"/>
      <c r="AJ260" s="33">
        <f>IF(F260&gt;0,VLOOKUP(F260,Table2[],3,FALSE),"")</f>
        <v>1616.5205403390537</v>
      </c>
      <c r="AK260" s="34">
        <f t="shared" si="72"/>
        <v>3102.9088464985639</v>
      </c>
      <c r="AL260" s="35">
        <f t="shared" si="73"/>
        <v>2265.1234579439515</v>
      </c>
      <c r="AM260" s="36">
        <f t="shared" si="68"/>
        <v>26846.422523795969</v>
      </c>
      <c r="AN260" s="28"/>
      <c r="AX260" s="38">
        <f t="shared" si="63"/>
        <v>1</v>
      </c>
      <c r="AZ260" s="39">
        <f t="shared" si="64"/>
        <v>1</v>
      </c>
      <c r="BA260" s="15" t="str">
        <f t="shared" si="65"/>
        <v/>
      </c>
      <c r="BB260" s="40" t="str">
        <f t="shared" si="66"/>
        <v/>
      </c>
    </row>
    <row r="261" spans="1:54" ht="15" customHeight="1" x14ac:dyDescent="0.2">
      <c r="A261" s="74">
        <v>246</v>
      </c>
      <c r="B261" s="75">
        <v>163</v>
      </c>
      <c r="C261" s="76" t="s">
        <v>243</v>
      </c>
      <c r="D261" s="75" t="s">
        <v>164</v>
      </c>
      <c r="E261" s="77">
        <v>48</v>
      </c>
      <c r="F261" s="77">
        <v>1996</v>
      </c>
      <c r="G261" s="77">
        <f>IF(F261&gt;0,VLOOKUP(D261,Table1[],2,FALSE),"")</f>
        <v>100</v>
      </c>
      <c r="H261" s="78">
        <f t="shared" si="70"/>
        <v>73</v>
      </c>
      <c r="I261" s="104">
        <v>4</v>
      </c>
      <c r="J261" s="75">
        <v>4</v>
      </c>
      <c r="K261" s="105" t="s">
        <v>108</v>
      </c>
      <c r="L261" s="105" t="s">
        <v>109</v>
      </c>
      <c r="M261" s="106">
        <v>0</v>
      </c>
      <c r="N261" s="104">
        <v>6</v>
      </c>
      <c r="O261" s="75">
        <v>6</v>
      </c>
      <c r="P261" s="105" t="s">
        <v>108</v>
      </c>
      <c r="Q261" s="105" t="s">
        <v>109</v>
      </c>
      <c r="R261" s="121">
        <v>0</v>
      </c>
      <c r="S261" s="125">
        <f>'Manhole Quick Ratings'!H165</f>
        <v>1</v>
      </c>
      <c r="T261" s="77">
        <f>'Manhole Quick Ratings'!I165</f>
        <v>4</v>
      </c>
      <c r="U261" s="77">
        <f>'Manhole Quick Ratings'!J165</f>
        <v>0</v>
      </c>
      <c r="V261" s="78">
        <f>'Manhole Quick Ratings'!K165</f>
        <v>0</v>
      </c>
      <c r="W261" s="125">
        <f>'Manhole Quick Ratings'!M165</f>
        <v>1</v>
      </c>
      <c r="X261" s="77">
        <f>'Manhole Quick Ratings'!N165</f>
        <v>6</v>
      </c>
      <c r="Y261" s="77">
        <f>'Manhole Quick Ratings'!O165</f>
        <v>0</v>
      </c>
      <c r="Z261" s="78">
        <f>'Manhole Quick Ratings'!P165</f>
        <v>0</v>
      </c>
      <c r="AA261" s="125">
        <f>'Manhole Quick Ratings'!R165</f>
        <v>1</v>
      </c>
      <c r="AB261" s="77" t="str">
        <f>'Manhole Quick Ratings'!S165</f>
        <v>A</v>
      </c>
      <c r="AC261" s="77">
        <f>'Manhole Quick Ratings'!T165</f>
        <v>0</v>
      </c>
      <c r="AD261" s="78">
        <f>'Manhole Quick Ratings'!U165</f>
        <v>0</v>
      </c>
      <c r="AE261" s="125" t="str">
        <f t="shared" si="74"/>
        <v>1A</v>
      </c>
      <c r="AF261" s="127">
        <f>(10/10/$AP$11)+1</f>
        <v>1.8333333333333335</v>
      </c>
      <c r="AG261" s="77">
        <v>1</v>
      </c>
      <c r="AH261" s="128">
        <f t="shared" si="75"/>
        <v>1.8333333333333335</v>
      </c>
      <c r="AI261" s="69"/>
      <c r="AJ261" s="33">
        <f>IF(F261&gt;0,VLOOKUP(F261,Table2[],3,FALSE),"")</f>
        <v>1616.5205403390537</v>
      </c>
      <c r="AK261" s="34">
        <f t="shared" si="72"/>
        <v>3102.9088464985639</v>
      </c>
      <c r="AL261" s="35">
        <f t="shared" si="73"/>
        <v>2265.1234579439515</v>
      </c>
      <c r="AM261" s="36">
        <f t="shared" si="68"/>
        <v>26846.422523795969</v>
      </c>
      <c r="AN261" s="28"/>
      <c r="AX261" s="38">
        <f t="shared" si="63"/>
        <v>1</v>
      </c>
      <c r="AZ261" s="39">
        <f t="shared" si="64"/>
        <v>1</v>
      </c>
      <c r="BA261" s="15" t="str">
        <f t="shared" si="65"/>
        <v/>
      </c>
      <c r="BB261" s="40" t="str">
        <f t="shared" si="66"/>
        <v/>
      </c>
    </row>
    <row r="262" spans="1:54" ht="15" customHeight="1" x14ac:dyDescent="0.2">
      <c r="A262" s="74">
        <v>247</v>
      </c>
      <c r="B262" s="75">
        <v>142</v>
      </c>
      <c r="C262" s="76" t="s">
        <v>244</v>
      </c>
      <c r="D262" s="75" t="s">
        <v>164</v>
      </c>
      <c r="E262" s="77">
        <v>48</v>
      </c>
      <c r="F262" s="77">
        <v>1975</v>
      </c>
      <c r="G262" s="77">
        <f>IF(F262&gt;0,VLOOKUP(D262,Table1[],2,FALSE),"")</f>
        <v>100</v>
      </c>
      <c r="H262" s="78">
        <f t="shared" si="70"/>
        <v>52</v>
      </c>
      <c r="I262" s="104">
        <v>4</v>
      </c>
      <c r="J262" s="75">
        <v>4</v>
      </c>
      <c r="K262" s="105" t="s">
        <v>108</v>
      </c>
      <c r="L262" s="105" t="s">
        <v>109</v>
      </c>
      <c r="M262" s="106">
        <v>0</v>
      </c>
      <c r="N262" s="104">
        <v>4</v>
      </c>
      <c r="O262" s="75">
        <v>4</v>
      </c>
      <c r="P262" s="105" t="s">
        <v>108</v>
      </c>
      <c r="Q262" s="105" t="s">
        <v>109</v>
      </c>
      <c r="R262" s="121">
        <v>0</v>
      </c>
      <c r="S262" s="125">
        <f>'Manhole Quick Ratings'!H144</f>
        <v>1</v>
      </c>
      <c r="T262" s="77">
        <f>'Manhole Quick Ratings'!I144</f>
        <v>4</v>
      </c>
      <c r="U262" s="77">
        <f>'Manhole Quick Ratings'!J144</f>
        <v>0</v>
      </c>
      <c r="V262" s="78">
        <f>'Manhole Quick Ratings'!K144</f>
        <v>0</v>
      </c>
      <c r="W262" s="125">
        <f>'Manhole Quick Ratings'!M144</f>
        <v>1</v>
      </c>
      <c r="X262" s="77">
        <f>'Manhole Quick Ratings'!N144</f>
        <v>4</v>
      </c>
      <c r="Y262" s="77">
        <f>'Manhole Quick Ratings'!O144</f>
        <v>0</v>
      </c>
      <c r="Z262" s="78">
        <f>'Manhole Quick Ratings'!P144</f>
        <v>0</v>
      </c>
      <c r="AA262" s="125">
        <f>'Manhole Quick Ratings'!R144</f>
        <v>1</v>
      </c>
      <c r="AB262" s="77">
        <f>'Manhole Quick Ratings'!S144</f>
        <v>8</v>
      </c>
      <c r="AC262" s="77">
        <f>'Manhole Quick Ratings'!T144</f>
        <v>0</v>
      </c>
      <c r="AD262" s="78">
        <f>'Manhole Quick Ratings'!U144</f>
        <v>0</v>
      </c>
      <c r="AE262" s="125" t="str">
        <f t="shared" si="74"/>
        <v>18</v>
      </c>
      <c r="AF262" s="127">
        <f>IF(AE262&gt;0,AE262/10/$AP$11,1)</f>
        <v>1.5</v>
      </c>
      <c r="AG262" s="77">
        <v>1</v>
      </c>
      <c r="AH262" s="128">
        <f t="shared" si="75"/>
        <v>1.5</v>
      </c>
      <c r="AI262" s="69"/>
      <c r="AJ262" s="33">
        <f>IF(F262&gt;0,VLOOKUP(F262,Table2[],3,FALSE),"")</f>
        <v>554.25859101158414</v>
      </c>
      <c r="AK262" s="34">
        <f t="shared" si="72"/>
        <v>3102.9088464985639</v>
      </c>
      <c r="AL262" s="35">
        <f t="shared" si="73"/>
        <v>1613.5126001792532</v>
      </c>
      <c r="AM262" s="36">
        <f t="shared" si="68"/>
        <v>14431.274988415285</v>
      </c>
      <c r="AN262" s="28"/>
      <c r="AX262" s="38">
        <f t="shared" si="63"/>
        <v>1</v>
      </c>
      <c r="AZ262" s="39">
        <f t="shared" si="64"/>
        <v>1</v>
      </c>
      <c r="BA262" s="15" t="str">
        <f t="shared" si="65"/>
        <v/>
      </c>
      <c r="BB262" s="40" t="str">
        <f t="shared" si="66"/>
        <v/>
      </c>
    </row>
    <row r="263" spans="1:54" ht="15" customHeight="1" x14ac:dyDescent="0.2">
      <c r="A263" s="74">
        <v>248</v>
      </c>
      <c r="B263" s="75">
        <v>171</v>
      </c>
      <c r="C263" s="76" t="s">
        <v>241</v>
      </c>
      <c r="D263" s="75" t="s">
        <v>164</v>
      </c>
      <c r="E263" s="77">
        <v>48</v>
      </c>
      <c r="F263" s="77">
        <v>1975</v>
      </c>
      <c r="G263" s="77">
        <f>IF(F263&gt;0,VLOOKUP(D263,Table1[],2,FALSE),"")</f>
        <v>100</v>
      </c>
      <c r="H263" s="78">
        <f t="shared" si="70"/>
        <v>52</v>
      </c>
      <c r="I263" s="104">
        <v>4</v>
      </c>
      <c r="J263" s="75">
        <v>4</v>
      </c>
      <c r="K263" s="105" t="s">
        <v>116</v>
      </c>
      <c r="L263" s="105" t="s">
        <v>109</v>
      </c>
      <c r="M263" s="106">
        <v>0</v>
      </c>
      <c r="N263" s="104">
        <v>6</v>
      </c>
      <c r="O263" s="75">
        <v>6</v>
      </c>
      <c r="P263" s="105" t="s">
        <v>120</v>
      </c>
      <c r="Q263" s="105" t="s">
        <v>109</v>
      </c>
      <c r="R263" s="121">
        <v>5</v>
      </c>
      <c r="S263" s="125">
        <f>'Manhole Quick Ratings'!H173</f>
        <v>1</v>
      </c>
      <c r="T263" s="77">
        <f>'Manhole Quick Ratings'!I173</f>
        <v>4</v>
      </c>
      <c r="U263" s="77">
        <f>'Manhole Quick Ratings'!J173</f>
        <v>0</v>
      </c>
      <c r="V263" s="78">
        <f>'Manhole Quick Ratings'!K173</f>
        <v>0</v>
      </c>
      <c r="W263" s="125">
        <f>'Manhole Quick Ratings'!M173</f>
        <v>1</v>
      </c>
      <c r="X263" s="77">
        <f>'Manhole Quick Ratings'!N173</f>
        <v>6</v>
      </c>
      <c r="Y263" s="77">
        <f>'Manhole Quick Ratings'!O173</f>
        <v>0</v>
      </c>
      <c r="Z263" s="78">
        <f>'Manhole Quick Ratings'!P173</f>
        <v>0</v>
      </c>
      <c r="AA263" s="125">
        <f>'Manhole Quick Ratings'!R173</f>
        <v>1</v>
      </c>
      <c r="AB263" s="77" t="str">
        <f>'Manhole Quick Ratings'!S173</f>
        <v>A</v>
      </c>
      <c r="AC263" s="77">
        <f>'Manhole Quick Ratings'!T173</f>
        <v>0</v>
      </c>
      <c r="AD263" s="78">
        <f>'Manhole Quick Ratings'!U173</f>
        <v>0</v>
      </c>
      <c r="AE263" s="125" t="str">
        <f t="shared" si="74"/>
        <v>1A</v>
      </c>
      <c r="AF263" s="127">
        <f>(10/10/$AP$11)+1</f>
        <v>1.8333333333333335</v>
      </c>
      <c r="AG263" s="77">
        <v>1</v>
      </c>
      <c r="AH263" s="128">
        <f t="shared" si="75"/>
        <v>1.8333333333333335</v>
      </c>
      <c r="AI263" s="69"/>
      <c r="AJ263" s="33">
        <f>IF(F263&gt;0,VLOOKUP(F263,Table2[],3,FALSE),"")</f>
        <v>554.25859101158414</v>
      </c>
      <c r="AK263" s="34">
        <f t="shared" si="72"/>
        <v>3102.9088464985639</v>
      </c>
      <c r="AL263" s="35">
        <f t="shared" si="73"/>
        <v>1613.5126001792532</v>
      </c>
      <c r="AM263" s="36">
        <f t="shared" si="68"/>
        <v>14431.274988415285</v>
      </c>
      <c r="AN263" s="28"/>
      <c r="AX263" s="38">
        <f t="shared" si="63"/>
        <v>1</v>
      </c>
      <c r="AZ263" s="39">
        <f t="shared" si="64"/>
        <v>1</v>
      </c>
      <c r="BA263" s="15" t="str">
        <f t="shared" si="65"/>
        <v/>
      </c>
      <c r="BB263" s="40" t="str">
        <f t="shared" si="66"/>
        <v/>
      </c>
    </row>
    <row r="264" spans="1:54" ht="15" customHeight="1" x14ac:dyDescent="0.2">
      <c r="A264" s="74">
        <v>249</v>
      </c>
      <c r="B264" s="75">
        <v>170</v>
      </c>
      <c r="C264" s="76" t="s">
        <v>241</v>
      </c>
      <c r="D264" s="75" t="s">
        <v>164</v>
      </c>
      <c r="E264" s="77">
        <v>48</v>
      </c>
      <c r="F264" s="77">
        <v>1975</v>
      </c>
      <c r="G264" s="77">
        <f>IF(F264&gt;0,VLOOKUP(D264,Table1[],2,FALSE),"")</f>
        <v>100</v>
      </c>
      <c r="H264" s="78">
        <f t="shared" si="70"/>
        <v>52</v>
      </c>
      <c r="I264" s="104">
        <v>4</v>
      </c>
      <c r="J264" s="75">
        <v>4</v>
      </c>
      <c r="K264" s="105" t="s">
        <v>108</v>
      </c>
      <c r="L264" s="105" t="s">
        <v>109</v>
      </c>
      <c r="M264" s="106">
        <v>0</v>
      </c>
      <c r="N264" s="104">
        <v>5</v>
      </c>
      <c r="O264" s="75">
        <v>5</v>
      </c>
      <c r="P264" s="105" t="s">
        <v>108</v>
      </c>
      <c r="Q264" s="105" t="s">
        <v>109</v>
      </c>
      <c r="R264" s="121">
        <v>0</v>
      </c>
      <c r="S264" s="125">
        <f>'Manhole Quick Ratings'!H172</f>
        <v>1</v>
      </c>
      <c r="T264" s="77">
        <f>'Manhole Quick Ratings'!I172</f>
        <v>4</v>
      </c>
      <c r="U264" s="77">
        <f>'Manhole Quick Ratings'!J172</f>
        <v>0</v>
      </c>
      <c r="V264" s="78">
        <f>'Manhole Quick Ratings'!K172</f>
        <v>0</v>
      </c>
      <c r="W264" s="125">
        <f>'Manhole Quick Ratings'!M172</f>
        <v>1</v>
      </c>
      <c r="X264" s="77">
        <f>'Manhole Quick Ratings'!N172</f>
        <v>5</v>
      </c>
      <c r="Y264" s="77">
        <f>'Manhole Quick Ratings'!O172</f>
        <v>0</v>
      </c>
      <c r="Z264" s="78">
        <f>'Manhole Quick Ratings'!P172</f>
        <v>0</v>
      </c>
      <c r="AA264" s="125">
        <f>'Manhole Quick Ratings'!R172</f>
        <v>1</v>
      </c>
      <c r="AB264" s="77">
        <f>'Manhole Quick Ratings'!S172</f>
        <v>9</v>
      </c>
      <c r="AC264" s="77">
        <f>'Manhole Quick Ratings'!T172</f>
        <v>0</v>
      </c>
      <c r="AD264" s="78">
        <f>'Manhole Quick Ratings'!U172</f>
        <v>0</v>
      </c>
      <c r="AE264" s="125" t="str">
        <f t="shared" si="74"/>
        <v>19</v>
      </c>
      <c r="AF264" s="127">
        <f>IF(AE264&gt;0,AE264/10/$AP$11,1)</f>
        <v>1.5833333333333333</v>
      </c>
      <c r="AG264" s="77">
        <v>1</v>
      </c>
      <c r="AH264" s="128">
        <f t="shared" si="75"/>
        <v>1.5833333333333333</v>
      </c>
      <c r="AI264" s="69"/>
      <c r="AJ264" s="33">
        <f>IF(F264&gt;0,VLOOKUP(F264,Table2[],3,FALSE),"")</f>
        <v>554.25859101158414</v>
      </c>
      <c r="AK264" s="34">
        <f t="shared" si="72"/>
        <v>3102.9088464985639</v>
      </c>
      <c r="AL264" s="35">
        <f t="shared" si="73"/>
        <v>1613.5126001792532</v>
      </c>
      <c r="AM264" s="36">
        <f t="shared" si="68"/>
        <v>14431.274988415285</v>
      </c>
      <c r="AN264" s="28"/>
      <c r="AX264" s="38">
        <f t="shared" si="63"/>
        <v>1</v>
      </c>
      <c r="AZ264" s="39">
        <f t="shared" si="64"/>
        <v>1</v>
      </c>
      <c r="BA264" s="15" t="str">
        <f t="shared" si="65"/>
        <v/>
      </c>
      <c r="BB264" s="40" t="str">
        <f t="shared" si="66"/>
        <v/>
      </c>
    </row>
    <row r="265" spans="1:54" ht="15" customHeight="1" x14ac:dyDescent="0.2">
      <c r="A265" s="74">
        <v>250</v>
      </c>
      <c r="B265" s="75">
        <v>135</v>
      </c>
      <c r="C265" s="76" t="s">
        <v>245</v>
      </c>
      <c r="D265" s="75" t="s">
        <v>164</v>
      </c>
      <c r="E265" s="77">
        <v>48</v>
      </c>
      <c r="F265" s="77">
        <v>1975</v>
      </c>
      <c r="G265" s="77">
        <f>IF(F265&gt;0,VLOOKUP(D265,Table1[],2,FALSE),"")</f>
        <v>100</v>
      </c>
      <c r="H265" s="78">
        <f t="shared" si="70"/>
        <v>52</v>
      </c>
      <c r="I265" s="104">
        <v>4</v>
      </c>
      <c r="J265" s="75">
        <v>4</v>
      </c>
      <c r="K265" s="105" t="s">
        <v>108</v>
      </c>
      <c r="L265" s="105" t="s">
        <v>109</v>
      </c>
      <c r="M265" s="106">
        <v>0</v>
      </c>
      <c r="N265" s="104">
        <v>5</v>
      </c>
      <c r="O265" s="75">
        <v>5</v>
      </c>
      <c r="P265" s="105" t="s">
        <v>108</v>
      </c>
      <c r="Q265" s="105" t="s">
        <v>109</v>
      </c>
      <c r="R265" s="121">
        <v>0</v>
      </c>
      <c r="S265" s="125">
        <f>'Manhole Quick Ratings'!H137</f>
        <v>1</v>
      </c>
      <c r="T265" s="77">
        <f>'Manhole Quick Ratings'!I137</f>
        <v>4</v>
      </c>
      <c r="U265" s="77">
        <f>'Manhole Quick Ratings'!J137</f>
        <v>0</v>
      </c>
      <c r="V265" s="78">
        <f>'Manhole Quick Ratings'!K137</f>
        <v>0</v>
      </c>
      <c r="W265" s="125">
        <f>'Manhole Quick Ratings'!M137</f>
        <v>1</v>
      </c>
      <c r="X265" s="77">
        <f>'Manhole Quick Ratings'!N137</f>
        <v>5</v>
      </c>
      <c r="Y265" s="77">
        <f>'Manhole Quick Ratings'!O137</f>
        <v>0</v>
      </c>
      <c r="Z265" s="78">
        <f>'Manhole Quick Ratings'!P137</f>
        <v>0</v>
      </c>
      <c r="AA265" s="125">
        <f>'Manhole Quick Ratings'!R137</f>
        <v>1</v>
      </c>
      <c r="AB265" s="77">
        <f>'Manhole Quick Ratings'!S137</f>
        <v>9</v>
      </c>
      <c r="AC265" s="77">
        <f>'Manhole Quick Ratings'!T137</f>
        <v>0</v>
      </c>
      <c r="AD265" s="78">
        <f>'Manhole Quick Ratings'!U137</f>
        <v>0</v>
      </c>
      <c r="AE265" s="125" t="str">
        <f t="shared" si="74"/>
        <v>19</v>
      </c>
      <c r="AF265" s="127">
        <f>IF(AE265&gt;0,AE265/10/$AP$11,1)</f>
        <v>1.5833333333333333</v>
      </c>
      <c r="AG265" s="77">
        <v>1</v>
      </c>
      <c r="AH265" s="128">
        <f t="shared" si="75"/>
        <v>1.5833333333333333</v>
      </c>
      <c r="AI265" s="69"/>
      <c r="AJ265" s="33">
        <f>IF(F265&gt;0,VLOOKUP(F265,Table2[],3,FALSE),"")</f>
        <v>554.25859101158414</v>
      </c>
      <c r="AK265" s="34">
        <f t="shared" si="72"/>
        <v>3102.9088464985639</v>
      </c>
      <c r="AL265" s="35">
        <f t="shared" si="73"/>
        <v>1613.5126001792532</v>
      </c>
      <c r="AM265" s="36">
        <f t="shared" si="68"/>
        <v>14431.274988415285</v>
      </c>
      <c r="AN265" s="28"/>
      <c r="AX265" s="38">
        <f t="shared" si="63"/>
        <v>1</v>
      </c>
      <c r="AZ265" s="39">
        <f t="shared" si="64"/>
        <v>1</v>
      </c>
      <c r="BA265" s="15" t="str">
        <f t="shared" si="65"/>
        <v/>
      </c>
      <c r="BB265" s="40" t="str">
        <f t="shared" si="66"/>
        <v/>
      </c>
    </row>
    <row r="266" spans="1:54" ht="15" customHeight="1" x14ac:dyDescent="0.2">
      <c r="A266" s="74">
        <v>251</v>
      </c>
      <c r="B266" s="75">
        <v>169</v>
      </c>
      <c r="C266" s="76" t="s">
        <v>241</v>
      </c>
      <c r="D266" s="75" t="s">
        <v>164</v>
      </c>
      <c r="E266" s="77">
        <v>48</v>
      </c>
      <c r="F266" s="77">
        <v>1975</v>
      </c>
      <c r="G266" s="77">
        <f>IF(F266&gt;0,VLOOKUP(D266,Table1[],2,FALSE),"")</f>
        <v>100</v>
      </c>
      <c r="H266" s="78">
        <f t="shared" si="70"/>
        <v>52</v>
      </c>
      <c r="I266" s="104">
        <v>5</v>
      </c>
      <c r="J266" s="75">
        <v>6</v>
      </c>
      <c r="K266" s="105" t="s">
        <v>149</v>
      </c>
      <c r="L266" s="105" t="s">
        <v>114</v>
      </c>
      <c r="M266" s="106">
        <v>5</v>
      </c>
      <c r="N266" s="104">
        <v>4</v>
      </c>
      <c r="O266" s="75">
        <v>4</v>
      </c>
      <c r="P266" s="105" t="s">
        <v>111</v>
      </c>
      <c r="Q266" s="105" t="s">
        <v>109</v>
      </c>
      <c r="R266" s="121">
        <v>0</v>
      </c>
      <c r="S266" s="125">
        <f>'Manhole Quick Ratings'!H171</f>
        <v>2</v>
      </c>
      <c r="T266" s="77">
        <f>'Manhole Quick Ratings'!I171</f>
        <v>1</v>
      </c>
      <c r="U266" s="77">
        <f>'Manhole Quick Ratings'!J171</f>
        <v>1</v>
      </c>
      <c r="V266" s="78">
        <f>'Manhole Quick Ratings'!K171</f>
        <v>4</v>
      </c>
      <c r="W266" s="125">
        <f>'Manhole Quick Ratings'!M171</f>
        <v>1</v>
      </c>
      <c r="X266" s="77">
        <f>'Manhole Quick Ratings'!N171</f>
        <v>4</v>
      </c>
      <c r="Y266" s="77">
        <f>'Manhole Quick Ratings'!O171</f>
        <v>0</v>
      </c>
      <c r="Z266" s="78">
        <f>'Manhole Quick Ratings'!P171</f>
        <v>0</v>
      </c>
      <c r="AA266" s="125">
        <f>'Manhole Quick Ratings'!R171</f>
        <v>2</v>
      </c>
      <c r="AB266" s="77">
        <f>'Manhole Quick Ratings'!S171</f>
        <v>1</v>
      </c>
      <c r="AC266" s="77">
        <f>'Manhole Quick Ratings'!T171</f>
        <v>1</v>
      </c>
      <c r="AD266" s="78">
        <f>'Manhole Quick Ratings'!U171</f>
        <v>8</v>
      </c>
      <c r="AE266" s="125" t="str">
        <f t="shared" si="74"/>
        <v>21</v>
      </c>
      <c r="AF266" s="127">
        <f>IF(AE266&gt;0,AE266/10/$AP$11,1)</f>
        <v>1.7500000000000002</v>
      </c>
      <c r="AG266" s="77">
        <v>1</v>
      </c>
      <c r="AH266" s="128">
        <f t="shared" si="75"/>
        <v>1.7500000000000002</v>
      </c>
      <c r="AI266" s="69"/>
      <c r="AJ266" s="33">
        <f>IF(F266&gt;0,VLOOKUP(F266,Table2[],3,FALSE),"")</f>
        <v>554.25859101158414</v>
      </c>
      <c r="AK266" s="34">
        <f t="shared" si="72"/>
        <v>3102.9088464985639</v>
      </c>
      <c r="AL266" s="35">
        <f t="shared" si="73"/>
        <v>1613.5126001792532</v>
      </c>
      <c r="AM266" s="36">
        <f t="shared" si="68"/>
        <v>14431.274988415285</v>
      </c>
      <c r="AN266" s="28"/>
      <c r="AX266" s="38">
        <f t="shared" si="63"/>
        <v>1</v>
      </c>
      <c r="AZ266" s="39">
        <f t="shared" si="64"/>
        <v>1</v>
      </c>
      <c r="BA266" s="15" t="str">
        <f t="shared" si="65"/>
        <v/>
      </c>
      <c r="BB266" s="40" t="str">
        <f t="shared" si="66"/>
        <v/>
      </c>
    </row>
    <row r="267" spans="1:54" ht="15" customHeight="1" x14ac:dyDescent="0.2">
      <c r="A267" s="74">
        <v>252</v>
      </c>
      <c r="B267" s="75">
        <v>136</v>
      </c>
      <c r="C267" s="76" t="s">
        <v>246</v>
      </c>
      <c r="D267" s="75" t="s">
        <v>164</v>
      </c>
      <c r="E267" s="77">
        <v>48</v>
      </c>
      <c r="F267" s="77">
        <v>1975</v>
      </c>
      <c r="G267" s="77">
        <f>IF(F267&gt;0,VLOOKUP(D267,Table1[],2,FALSE),"")</f>
        <v>100</v>
      </c>
      <c r="H267" s="78">
        <f t="shared" si="70"/>
        <v>52</v>
      </c>
      <c r="I267" s="104">
        <v>4</v>
      </c>
      <c r="J267" s="75">
        <v>4</v>
      </c>
      <c r="K267" s="105" t="s">
        <v>115</v>
      </c>
      <c r="L267" s="105" t="s">
        <v>109</v>
      </c>
      <c r="M267" s="106">
        <v>0</v>
      </c>
      <c r="N267" s="104">
        <v>5</v>
      </c>
      <c r="O267" s="75">
        <v>5</v>
      </c>
      <c r="P267" s="105" t="s">
        <v>136</v>
      </c>
      <c r="Q267" s="105" t="s">
        <v>109</v>
      </c>
      <c r="R267" s="121">
        <v>0</v>
      </c>
      <c r="S267" s="125">
        <f>'Manhole Quick Ratings'!H138</f>
        <v>1</v>
      </c>
      <c r="T267" s="77">
        <f>'Manhole Quick Ratings'!I138</f>
        <v>4</v>
      </c>
      <c r="U267" s="77">
        <f>'Manhole Quick Ratings'!J138</f>
        <v>0</v>
      </c>
      <c r="V267" s="78">
        <f>'Manhole Quick Ratings'!K138</f>
        <v>0</v>
      </c>
      <c r="W267" s="125">
        <f>'Manhole Quick Ratings'!M138</f>
        <v>1</v>
      </c>
      <c r="X267" s="77">
        <f>'Manhole Quick Ratings'!N138</f>
        <v>5</v>
      </c>
      <c r="Y267" s="77">
        <f>'Manhole Quick Ratings'!O138</f>
        <v>0</v>
      </c>
      <c r="Z267" s="78">
        <f>'Manhole Quick Ratings'!P138</f>
        <v>0</v>
      </c>
      <c r="AA267" s="125">
        <f>'Manhole Quick Ratings'!R138</f>
        <v>1</v>
      </c>
      <c r="AB267" s="77">
        <f>'Manhole Quick Ratings'!S138</f>
        <v>9</v>
      </c>
      <c r="AC267" s="77">
        <f>'Manhole Quick Ratings'!T138</f>
        <v>0</v>
      </c>
      <c r="AD267" s="78">
        <f>'Manhole Quick Ratings'!U138</f>
        <v>0</v>
      </c>
      <c r="AE267" s="125" t="str">
        <f t="shared" si="74"/>
        <v>19</v>
      </c>
      <c r="AF267" s="127">
        <f>IF(AE267&gt;0,AE267/10/$AP$11,1)</f>
        <v>1.5833333333333333</v>
      </c>
      <c r="AG267" s="77">
        <v>1</v>
      </c>
      <c r="AH267" s="128">
        <f t="shared" si="75"/>
        <v>1.5833333333333333</v>
      </c>
      <c r="AI267" s="69"/>
      <c r="AJ267" s="33">
        <f>IF(F267&gt;0,VLOOKUP(F267,Table2[],3,FALSE),"")</f>
        <v>554.25859101158414</v>
      </c>
      <c r="AK267" s="34">
        <f t="shared" si="72"/>
        <v>3102.9088464985639</v>
      </c>
      <c r="AL267" s="35">
        <f t="shared" si="73"/>
        <v>1613.5126001792532</v>
      </c>
      <c r="AM267" s="36">
        <f t="shared" si="68"/>
        <v>14431.274988415285</v>
      </c>
      <c r="AN267" s="28"/>
      <c r="AX267" s="38">
        <f t="shared" si="63"/>
        <v>1</v>
      </c>
      <c r="AZ267" s="39">
        <f t="shared" si="64"/>
        <v>1</v>
      </c>
      <c r="BA267" s="15" t="str">
        <f t="shared" si="65"/>
        <v/>
      </c>
      <c r="BB267" s="40" t="str">
        <f t="shared" si="66"/>
        <v/>
      </c>
    </row>
    <row r="268" spans="1:54" ht="15" customHeight="1" x14ac:dyDescent="0.2">
      <c r="A268" s="74">
        <v>253</v>
      </c>
      <c r="B268" s="75">
        <v>137</v>
      </c>
      <c r="C268" s="76" t="s">
        <v>246</v>
      </c>
      <c r="D268" s="75" t="s">
        <v>164</v>
      </c>
      <c r="E268" s="77">
        <v>48</v>
      </c>
      <c r="F268" s="77">
        <v>1975</v>
      </c>
      <c r="G268" s="77">
        <f>IF(F268&gt;0,VLOOKUP(D268,Table1[],2,FALSE),"")</f>
        <v>100</v>
      </c>
      <c r="H268" s="78">
        <f t="shared" si="70"/>
        <v>52</v>
      </c>
      <c r="I268" s="104">
        <v>4</v>
      </c>
      <c r="J268" s="75">
        <v>4</v>
      </c>
      <c r="K268" s="105" t="s">
        <v>108</v>
      </c>
      <c r="L268" s="105" t="s">
        <v>109</v>
      </c>
      <c r="M268" s="106">
        <v>0</v>
      </c>
      <c r="N268" s="104">
        <v>5</v>
      </c>
      <c r="O268" s="75">
        <v>5</v>
      </c>
      <c r="P268" s="105" t="s">
        <v>108</v>
      </c>
      <c r="Q268" s="105" t="s">
        <v>109</v>
      </c>
      <c r="R268" s="121">
        <v>0</v>
      </c>
      <c r="S268" s="125">
        <f>'Manhole Quick Ratings'!H139</f>
        <v>1</v>
      </c>
      <c r="T268" s="77">
        <f>'Manhole Quick Ratings'!I139</f>
        <v>4</v>
      </c>
      <c r="U268" s="77">
        <f>'Manhole Quick Ratings'!J139</f>
        <v>0</v>
      </c>
      <c r="V268" s="78">
        <f>'Manhole Quick Ratings'!K139</f>
        <v>0</v>
      </c>
      <c r="W268" s="125">
        <f>'Manhole Quick Ratings'!M139</f>
        <v>1</v>
      </c>
      <c r="X268" s="77">
        <f>'Manhole Quick Ratings'!N139</f>
        <v>5</v>
      </c>
      <c r="Y268" s="77">
        <f>'Manhole Quick Ratings'!O139</f>
        <v>0</v>
      </c>
      <c r="Z268" s="78">
        <f>'Manhole Quick Ratings'!P139</f>
        <v>0</v>
      </c>
      <c r="AA268" s="125">
        <f>'Manhole Quick Ratings'!R139</f>
        <v>1</v>
      </c>
      <c r="AB268" s="77">
        <f>'Manhole Quick Ratings'!S139</f>
        <v>9</v>
      </c>
      <c r="AC268" s="77">
        <f>'Manhole Quick Ratings'!T139</f>
        <v>0</v>
      </c>
      <c r="AD268" s="78">
        <f>'Manhole Quick Ratings'!U139</f>
        <v>0</v>
      </c>
      <c r="AE268" s="125" t="str">
        <f t="shared" si="74"/>
        <v>19</v>
      </c>
      <c r="AF268" s="127">
        <f>IF(AE268&gt;0,AE268/10/$AP$11,1)</f>
        <v>1.5833333333333333</v>
      </c>
      <c r="AG268" s="77">
        <v>1</v>
      </c>
      <c r="AH268" s="128">
        <f t="shared" si="75"/>
        <v>1.5833333333333333</v>
      </c>
      <c r="AI268" s="69"/>
      <c r="AJ268" s="33">
        <f>IF(F268&gt;0,VLOOKUP(F268,Table2[],3,FALSE),"")</f>
        <v>554.25859101158414</v>
      </c>
      <c r="AK268" s="34">
        <f t="shared" ref="AK268:AK281" si="76">IF(F268&gt;0,$AV$68,"")</f>
        <v>3102.9088464985639</v>
      </c>
      <c r="AL268" s="35">
        <f t="shared" ref="AL268:AL281" si="77">IF(F268&gt;0,(H268/G268)*AK268,"")</f>
        <v>1613.5126001792532</v>
      </c>
      <c r="AM268" s="36">
        <f t="shared" si="68"/>
        <v>14431.274988415285</v>
      </c>
      <c r="AN268" s="28"/>
      <c r="AX268" s="38">
        <f t="shared" si="63"/>
        <v>1</v>
      </c>
      <c r="AZ268" s="39">
        <f t="shared" si="64"/>
        <v>1</v>
      </c>
      <c r="BA268" s="15" t="str">
        <f t="shared" si="65"/>
        <v/>
      </c>
      <c r="BB268" s="40" t="str">
        <f t="shared" si="66"/>
        <v/>
      </c>
    </row>
    <row r="269" spans="1:54" ht="15" customHeight="1" x14ac:dyDescent="0.2">
      <c r="A269" s="74">
        <v>254</v>
      </c>
      <c r="B269" s="75">
        <v>138</v>
      </c>
      <c r="C269" s="76" t="s">
        <v>246</v>
      </c>
      <c r="D269" s="75" t="s">
        <v>164</v>
      </c>
      <c r="E269" s="77">
        <v>48</v>
      </c>
      <c r="F269" s="77">
        <v>1975</v>
      </c>
      <c r="G269" s="77">
        <f>IF(F269&gt;0,VLOOKUP(D269,Table1[],2,FALSE),"")</f>
        <v>100</v>
      </c>
      <c r="H269" s="78">
        <f t="shared" si="70"/>
        <v>52</v>
      </c>
      <c r="I269" s="104">
        <v>4</v>
      </c>
      <c r="J269" s="75">
        <v>4</v>
      </c>
      <c r="K269" s="105" t="s">
        <v>108</v>
      </c>
      <c r="L269" s="105" t="s">
        <v>109</v>
      </c>
      <c r="M269" s="106">
        <v>0</v>
      </c>
      <c r="N269" s="104">
        <v>6</v>
      </c>
      <c r="O269" s="75">
        <v>6</v>
      </c>
      <c r="P269" s="105" t="s">
        <v>108</v>
      </c>
      <c r="Q269" s="105" t="s">
        <v>109</v>
      </c>
      <c r="R269" s="121">
        <v>0</v>
      </c>
      <c r="S269" s="125">
        <f>'Manhole Quick Ratings'!H140</f>
        <v>1</v>
      </c>
      <c r="T269" s="77">
        <f>'Manhole Quick Ratings'!I140</f>
        <v>4</v>
      </c>
      <c r="U269" s="77">
        <f>'Manhole Quick Ratings'!J140</f>
        <v>0</v>
      </c>
      <c r="V269" s="78">
        <f>'Manhole Quick Ratings'!K140</f>
        <v>0</v>
      </c>
      <c r="W269" s="125">
        <f>'Manhole Quick Ratings'!M140</f>
        <v>1</v>
      </c>
      <c r="X269" s="77">
        <f>'Manhole Quick Ratings'!N140</f>
        <v>6</v>
      </c>
      <c r="Y269" s="77">
        <f>'Manhole Quick Ratings'!O140</f>
        <v>0</v>
      </c>
      <c r="Z269" s="78">
        <f>'Manhole Quick Ratings'!P140</f>
        <v>0</v>
      </c>
      <c r="AA269" s="125">
        <f>'Manhole Quick Ratings'!R140</f>
        <v>1</v>
      </c>
      <c r="AB269" s="77" t="str">
        <f>'Manhole Quick Ratings'!S140</f>
        <v>A</v>
      </c>
      <c r="AC269" s="77">
        <f>'Manhole Quick Ratings'!T140</f>
        <v>0</v>
      </c>
      <c r="AD269" s="78">
        <f>'Manhole Quick Ratings'!U140</f>
        <v>0</v>
      </c>
      <c r="AE269" s="125" t="str">
        <f t="shared" si="74"/>
        <v>1A</v>
      </c>
      <c r="AF269" s="127">
        <f>(10/10/$AP$11)+1</f>
        <v>1.8333333333333335</v>
      </c>
      <c r="AG269" s="77">
        <v>1</v>
      </c>
      <c r="AH269" s="128">
        <f t="shared" si="75"/>
        <v>1.8333333333333335</v>
      </c>
      <c r="AI269" s="69"/>
      <c r="AJ269" s="33">
        <f>IF(F269&gt;0,VLOOKUP(F269,Table2[],3,FALSE),"")</f>
        <v>554.25859101158414</v>
      </c>
      <c r="AK269" s="34">
        <f t="shared" si="76"/>
        <v>3102.9088464985639</v>
      </c>
      <c r="AL269" s="35">
        <f t="shared" si="77"/>
        <v>1613.5126001792532</v>
      </c>
      <c r="AM269" s="36">
        <f t="shared" si="68"/>
        <v>14431.274988415285</v>
      </c>
      <c r="AN269" s="28"/>
      <c r="AX269" s="38">
        <f t="shared" si="63"/>
        <v>1</v>
      </c>
      <c r="AZ269" s="39">
        <f t="shared" si="64"/>
        <v>1</v>
      </c>
      <c r="BA269" s="15" t="str">
        <f t="shared" si="65"/>
        <v/>
      </c>
      <c r="BB269" s="40" t="str">
        <f t="shared" si="66"/>
        <v/>
      </c>
    </row>
    <row r="270" spans="1:54" ht="15" customHeight="1" x14ac:dyDescent="0.2">
      <c r="A270" s="74">
        <v>255</v>
      </c>
      <c r="B270" s="75">
        <v>139</v>
      </c>
      <c r="C270" s="76" t="s">
        <v>244</v>
      </c>
      <c r="D270" s="75" t="s">
        <v>164</v>
      </c>
      <c r="E270" s="77">
        <v>48</v>
      </c>
      <c r="F270" s="77">
        <v>1975</v>
      </c>
      <c r="G270" s="77">
        <f>IF(F270&gt;0,VLOOKUP(D270,Table1[],2,FALSE),"")</f>
        <v>100</v>
      </c>
      <c r="H270" s="78">
        <f t="shared" si="70"/>
        <v>52</v>
      </c>
      <c r="I270" s="104">
        <v>5</v>
      </c>
      <c r="J270" s="75">
        <v>6</v>
      </c>
      <c r="K270" s="105" t="s">
        <v>143</v>
      </c>
      <c r="L270" s="105" t="s">
        <v>114</v>
      </c>
      <c r="M270" s="106">
        <v>5</v>
      </c>
      <c r="N270" s="104">
        <v>5</v>
      </c>
      <c r="O270" s="75">
        <v>5</v>
      </c>
      <c r="P270" s="105" t="s">
        <v>137</v>
      </c>
      <c r="Q270" s="105" t="s">
        <v>109</v>
      </c>
      <c r="R270" s="121">
        <v>0</v>
      </c>
      <c r="S270" s="125">
        <f>'Manhole Quick Ratings'!H141</f>
        <v>2</v>
      </c>
      <c r="T270" s="77">
        <f>'Manhole Quick Ratings'!I141</f>
        <v>1</v>
      </c>
      <c r="U270" s="77">
        <f>'Manhole Quick Ratings'!J141</f>
        <v>1</v>
      </c>
      <c r="V270" s="78">
        <f>'Manhole Quick Ratings'!K141</f>
        <v>4</v>
      </c>
      <c r="W270" s="125">
        <f>'Manhole Quick Ratings'!M141</f>
        <v>1</v>
      </c>
      <c r="X270" s="77">
        <f>'Manhole Quick Ratings'!N141</f>
        <v>5</v>
      </c>
      <c r="Y270" s="77">
        <f>'Manhole Quick Ratings'!O141</f>
        <v>0</v>
      </c>
      <c r="Z270" s="78">
        <f>'Manhole Quick Ratings'!P141</f>
        <v>0</v>
      </c>
      <c r="AA270" s="125">
        <f>'Manhole Quick Ratings'!R141</f>
        <v>2</v>
      </c>
      <c r="AB270" s="77">
        <f>'Manhole Quick Ratings'!S141</f>
        <v>1</v>
      </c>
      <c r="AC270" s="77">
        <f>'Manhole Quick Ratings'!T141</f>
        <v>1</v>
      </c>
      <c r="AD270" s="78">
        <f>'Manhole Quick Ratings'!U141</f>
        <v>9</v>
      </c>
      <c r="AE270" s="125" t="str">
        <f t="shared" si="74"/>
        <v>21</v>
      </c>
      <c r="AF270" s="127">
        <f>IF(AE270&gt;0,AE270/10/$AP$11,1)</f>
        <v>1.7500000000000002</v>
      </c>
      <c r="AG270" s="77">
        <v>1</v>
      </c>
      <c r="AH270" s="128">
        <f t="shared" si="75"/>
        <v>1.7500000000000002</v>
      </c>
      <c r="AI270" s="69"/>
      <c r="AJ270" s="33">
        <f>IF(F270&gt;0,VLOOKUP(F270,Table2[],3,FALSE),"")</f>
        <v>554.25859101158414</v>
      </c>
      <c r="AK270" s="34">
        <f t="shared" si="76"/>
        <v>3102.9088464985639</v>
      </c>
      <c r="AL270" s="35">
        <f t="shared" si="77"/>
        <v>1613.5126001792532</v>
      </c>
      <c r="AM270" s="36">
        <f t="shared" si="68"/>
        <v>14431.274988415285</v>
      </c>
      <c r="AN270" s="28"/>
      <c r="AX270" s="38">
        <f t="shared" ref="AX270:AX321" si="78">IF(F270&gt;0,1,"")</f>
        <v>1</v>
      </c>
      <c r="AZ270" s="39">
        <f t="shared" ref="AZ270:AZ321" si="79">IF(AH270&lt;=8,1,"")</f>
        <v>1</v>
      </c>
      <c r="BA270" s="15" t="str">
        <f t="shared" ref="BA270:BA321" si="80">IF(AZ270=1,"",1)</f>
        <v/>
      </c>
      <c r="BB270" s="40" t="str">
        <f t="shared" ref="BB270:BB321" si="81">IF(AH270&gt;16,1,"")</f>
        <v/>
      </c>
    </row>
    <row r="271" spans="1:54" ht="15" customHeight="1" x14ac:dyDescent="0.2">
      <c r="A271" s="74">
        <v>256</v>
      </c>
      <c r="B271" s="75">
        <v>133</v>
      </c>
      <c r="C271" s="76" t="s">
        <v>241</v>
      </c>
      <c r="D271" s="75" t="s">
        <v>164</v>
      </c>
      <c r="E271" s="77">
        <v>48</v>
      </c>
      <c r="F271" s="77">
        <v>1975</v>
      </c>
      <c r="G271" s="77">
        <f>IF(F271&gt;0,VLOOKUP(D271,Table1[],2,FALSE),"")</f>
        <v>100</v>
      </c>
      <c r="H271" s="78">
        <f t="shared" si="70"/>
        <v>52</v>
      </c>
      <c r="I271" s="104">
        <v>5</v>
      </c>
      <c r="J271" s="75">
        <v>6</v>
      </c>
      <c r="K271" s="105" t="s">
        <v>150</v>
      </c>
      <c r="L271" s="105" t="s">
        <v>114</v>
      </c>
      <c r="M271" s="106">
        <v>5</v>
      </c>
      <c r="N271" s="104">
        <v>5</v>
      </c>
      <c r="O271" s="75">
        <v>5</v>
      </c>
      <c r="P271" s="105" t="s">
        <v>112</v>
      </c>
      <c r="Q271" s="105" t="s">
        <v>109</v>
      </c>
      <c r="R271" s="121">
        <v>0</v>
      </c>
      <c r="S271" s="125">
        <f>'Manhole Quick Ratings'!H135</f>
        <v>2</v>
      </c>
      <c r="T271" s="77">
        <f>'Manhole Quick Ratings'!I135</f>
        <v>1</v>
      </c>
      <c r="U271" s="77">
        <f>'Manhole Quick Ratings'!J135</f>
        <v>1</v>
      </c>
      <c r="V271" s="78">
        <f>'Manhole Quick Ratings'!K135</f>
        <v>4</v>
      </c>
      <c r="W271" s="125">
        <f>'Manhole Quick Ratings'!M135</f>
        <v>1</v>
      </c>
      <c r="X271" s="77">
        <f>'Manhole Quick Ratings'!N135</f>
        <v>5</v>
      </c>
      <c r="Y271" s="77">
        <f>'Manhole Quick Ratings'!O135</f>
        <v>0</v>
      </c>
      <c r="Z271" s="78">
        <f>'Manhole Quick Ratings'!P135</f>
        <v>0</v>
      </c>
      <c r="AA271" s="125">
        <f>'Manhole Quick Ratings'!R135</f>
        <v>2</v>
      </c>
      <c r="AB271" s="77">
        <f>'Manhole Quick Ratings'!S135</f>
        <v>1</v>
      </c>
      <c r="AC271" s="77">
        <f>'Manhole Quick Ratings'!T135</f>
        <v>1</v>
      </c>
      <c r="AD271" s="78">
        <f>'Manhole Quick Ratings'!U135</f>
        <v>9</v>
      </c>
      <c r="AE271" s="125" t="str">
        <f t="shared" si="74"/>
        <v>21</v>
      </c>
      <c r="AF271" s="127">
        <f>IF(AE271&gt;0,AE271/10/$AP$11,1)</f>
        <v>1.7500000000000002</v>
      </c>
      <c r="AG271" s="77">
        <v>1</v>
      </c>
      <c r="AH271" s="128">
        <f t="shared" si="75"/>
        <v>1.7500000000000002</v>
      </c>
      <c r="AI271" s="69"/>
      <c r="AJ271" s="33">
        <f>IF(F271&gt;0,VLOOKUP(F271,Table2[],3,FALSE),"")</f>
        <v>554.25859101158414</v>
      </c>
      <c r="AK271" s="34">
        <f t="shared" si="76"/>
        <v>3102.9088464985639</v>
      </c>
      <c r="AL271" s="35">
        <f t="shared" si="77"/>
        <v>1613.5126001792532</v>
      </c>
      <c r="AM271" s="36">
        <f t="shared" ref="AM271:AM321" si="82">IF(H271&gt;0,AK271*(1.03^H271),"")</f>
        <v>14431.274988415285</v>
      </c>
      <c r="AN271" s="28"/>
      <c r="AX271" s="38">
        <f t="shared" si="78"/>
        <v>1</v>
      </c>
      <c r="AZ271" s="39">
        <f t="shared" si="79"/>
        <v>1</v>
      </c>
      <c r="BA271" s="15" t="str">
        <f t="shared" si="80"/>
        <v/>
      </c>
      <c r="BB271" s="40" t="str">
        <f t="shared" si="81"/>
        <v/>
      </c>
    </row>
    <row r="272" spans="1:54" ht="15" customHeight="1" x14ac:dyDescent="0.2">
      <c r="A272" s="74">
        <v>257</v>
      </c>
      <c r="B272" s="75">
        <v>134</v>
      </c>
      <c r="C272" s="76" t="s">
        <v>241</v>
      </c>
      <c r="D272" s="75" t="s">
        <v>164</v>
      </c>
      <c r="E272" s="77">
        <v>48</v>
      </c>
      <c r="F272" s="77">
        <v>1975</v>
      </c>
      <c r="G272" s="77">
        <f>IF(F272&gt;0,VLOOKUP(D272,Table1[],2,FALSE),"")</f>
        <v>100</v>
      </c>
      <c r="H272" s="78">
        <f t="shared" si="70"/>
        <v>52</v>
      </c>
      <c r="I272" s="104">
        <v>4</v>
      </c>
      <c r="J272" s="75">
        <v>4</v>
      </c>
      <c r="K272" s="105" t="s">
        <v>108</v>
      </c>
      <c r="L272" s="105" t="s">
        <v>109</v>
      </c>
      <c r="M272" s="106">
        <v>0</v>
      </c>
      <c r="N272" s="104">
        <v>5</v>
      </c>
      <c r="O272" s="75">
        <v>5</v>
      </c>
      <c r="P272" s="105" t="s">
        <v>108</v>
      </c>
      <c r="Q272" s="105" t="s">
        <v>109</v>
      </c>
      <c r="R272" s="121">
        <v>0</v>
      </c>
      <c r="S272" s="125">
        <f>'Manhole Quick Ratings'!H136</f>
        <v>1</v>
      </c>
      <c r="T272" s="77">
        <f>'Manhole Quick Ratings'!I136</f>
        <v>4</v>
      </c>
      <c r="U272" s="77">
        <f>'Manhole Quick Ratings'!J136</f>
        <v>0</v>
      </c>
      <c r="V272" s="78">
        <f>'Manhole Quick Ratings'!K136</f>
        <v>0</v>
      </c>
      <c r="W272" s="125">
        <f>'Manhole Quick Ratings'!M136</f>
        <v>1</v>
      </c>
      <c r="X272" s="77">
        <f>'Manhole Quick Ratings'!N136</f>
        <v>5</v>
      </c>
      <c r="Y272" s="77">
        <f>'Manhole Quick Ratings'!O136</f>
        <v>0</v>
      </c>
      <c r="Z272" s="78">
        <f>'Manhole Quick Ratings'!P136</f>
        <v>0</v>
      </c>
      <c r="AA272" s="125">
        <f>'Manhole Quick Ratings'!R136</f>
        <v>1</v>
      </c>
      <c r="AB272" s="77">
        <f>'Manhole Quick Ratings'!S136</f>
        <v>9</v>
      </c>
      <c r="AC272" s="77">
        <f>'Manhole Quick Ratings'!T136</f>
        <v>0</v>
      </c>
      <c r="AD272" s="78">
        <f>'Manhole Quick Ratings'!U136</f>
        <v>0</v>
      </c>
      <c r="AE272" s="125" t="str">
        <f t="shared" si="74"/>
        <v>19</v>
      </c>
      <c r="AF272" s="127">
        <f>IF(AE272&gt;0,AE272/10/$AP$11,1)</f>
        <v>1.5833333333333333</v>
      </c>
      <c r="AG272" s="77">
        <v>1</v>
      </c>
      <c r="AH272" s="128">
        <f t="shared" si="75"/>
        <v>1.5833333333333333</v>
      </c>
      <c r="AI272" s="69"/>
      <c r="AJ272" s="33">
        <f>IF(F272&gt;0,VLOOKUP(F272,Table2[],3,FALSE),"")</f>
        <v>554.25859101158414</v>
      </c>
      <c r="AK272" s="34">
        <f t="shared" si="76"/>
        <v>3102.9088464985639</v>
      </c>
      <c r="AL272" s="35">
        <f t="shared" si="77"/>
        <v>1613.5126001792532</v>
      </c>
      <c r="AM272" s="36">
        <f t="shared" si="82"/>
        <v>14431.274988415285</v>
      </c>
      <c r="AN272" s="28"/>
      <c r="AX272" s="38">
        <f t="shared" si="78"/>
        <v>1</v>
      </c>
      <c r="AZ272" s="39">
        <f t="shared" si="79"/>
        <v>1</v>
      </c>
      <c r="BA272" s="15" t="str">
        <f t="shared" si="80"/>
        <v/>
      </c>
      <c r="BB272" s="40" t="str">
        <f t="shared" si="81"/>
        <v/>
      </c>
    </row>
    <row r="273" spans="1:54" ht="15" customHeight="1" x14ac:dyDescent="0.2">
      <c r="A273" s="74">
        <v>258</v>
      </c>
      <c r="B273" s="75">
        <v>172</v>
      </c>
      <c r="C273" s="76" t="s">
        <v>240</v>
      </c>
      <c r="D273" s="75" t="s">
        <v>164</v>
      </c>
      <c r="E273" s="77">
        <v>48</v>
      </c>
      <c r="F273" s="77">
        <v>2005</v>
      </c>
      <c r="G273" s="77">
        <f>IF(F273&gt;0,VLOOKUP(D273,Table1[],2,FALSE),"")</f>
        <v>100</v>
      </c>
      <c r="H273" s="78">
        <f t="shared" si="70"/>
        <v>82</v>
      </c>
      <c r="I273" s="104">
        <v>4</v>
      </c>
      <c r="J273" s="75">
        <v>4</v>
      </c>
      <c r="K273" s="105" t="s">
        <v>108</v>
      </c>
      <c r="L273" s="105" t="s">
        <v>109</v>
      </c>
      <c r="M273" s="106">
        <v>0</v>
      </c>
      <c r="N273" s="104">
        <v>7</v>
      </c>
      <c r="O273" s="75">
        <v>7</v>
      </c>
      <c r="P273" s="105" t="s">
        <v>108</v>
      </c>
      <c r="Q273" s="105" t="s">
        <v>109</v>
      </c>
      <c r="R273" s="121">
        <v>0</v>
      </c>
      <c r="S273" s="125">
        <f>'Manhole Quick Ratings'!H174</f>
        <v>1</v>
      </c>
      <c r="T273" s="77">
        <f>'Manhole Quick Ratings'!I174</f>
        <v>4</v>
      </c>
      <c r="U273" s="77">
        <f>'Manhole Quick Ratings'!J174</f>
        <v>0</v>
      </c>
      <c r="V273" s="78">
        <f>'Manhole Quick Ratings'!K174</f>
        <v>0</v>
      </c>
      <c r="W273" s="125">
        <f>'Manhole Quick Ratings'!M174</f>
        <v>1</v>
      </c>
      <c r="X273" s="77">
        <f>'Manhole Quick Ratings'!N174</f>
        <v>7</v>
      </c>
      <c r="Y273" s="77">
        <f>'Manhole Quick Ratings'!O174</f>
        <v>0</v>
      </c>
      <c r="Z273" s="78">
        <f>'Manhole Quick Ratings'!P174</f>
        <v>0</v>
      </c>
      <c r="AA273" s="125">
        <f>'Manhole Quick Ratings'!R174</f>
        <v>1</v>
      </c>
      <c r="AB273" s="77" t="str">
        <f>'Manhole Quick Ratings'!S174</f>
        <v>A</v>
      </c>
      <c r="AC273" s="77">
        <f>'Manhole Quick Ratings'!T174</f>
        <v>0</v>
      </c>
      <c r="AD273" s="78">
        <f>'Manhole Quick Ratings'!U174</f>
        <v>0</v>
      </c>
      <c r="AE273" s="125" t="str">
        <f t="shared" si="74"/>
        <v>1A</v>
      </c>
      <c r="AF273" s="127">
        <f>(10/10/$AP$11)+1</f>
        <v>1.8333333333333335</v>
      </c>
      <c r="AG273" s="77">
        <v>1</v>
      </c>
      <c r="AH273" s="128">
        <f t="shared" si="75"/>
        <v>1.8333333333333335</v>
      </c>
      <c r="AI273" s="69"/>
      <c r="AJ273" s="33">
        <f>IF(F273&gt;0,VLOOKUP(F273,Table2[],3,FALSE),"")</f>
        <v>2014.5378997747964</v>
      </c>
      <c r="AK273" s="34">
        <f t="shared" si="76"/>
        <v>3102.9088464985639</v>
      </c>
      <c r="AL273" s="35">
        <f t="shared" si="77"/>
        <v>2544.3852541288225</v>
      </c>
      <c r="AM273" s="36">
        <f t="shared" si="82"/>
        <v>35028.492190798403</v>
      </c>
      <c r="AN273" s="28"/>
      <c r="AX273" s="38">
        <f t="shared" si="78"/>
        <v>1</v>
      </c>
      <c r="AZ273" s="39">
        <f t="shared" si="79"/>
        <v>1</v>
      </c>
      <c r="BA273" s="15" t="str">
        <f t="shared" si="80"/>
        <v/>
      </c>
      <c r="BB273" s="40" t="str">
        <f t="shared" si="81"/>
        <v/>
      </c>
    </row>
    <row r="274" spans="1:54" ht="15" customHeight="1" x14ac:dyDescent="0.2">
      <c r="A274" s="74">
        <v>259</v>
      </c>
      <c r="B274" s="75">
        <v>107</v>
      </c>
      <c r="C274" s="76" t="s">
        <v>239</v>
      </c>
      <c r="D274" s="75" t="s">
        <v>164</v>
      </c>
      <c r="E274" s="77">
        <v>48</v>
      </c>
      <c r="F274" s="77">
        <v>2005</v>
      </c>
      <c r="G274" s="77">
        <f>IF(F274&gt;0,VLOOKUP(D274,Table1[],2,FALSE),"")</f>
        <v>100</v>
      </c>
      <c r="H274" s="78">
        <f t="shared" si="70"/>
        <v>82</v>
      </c>
      <c r="I274" s="104">
        <v>4</v>
      </c>
      <c r="J274" s="75">
        <v>4</v>
      </c>
      <c r="K274" s="105" t="s">
        <v>108</v>
      </c>
      <c r="L274" s="105" t="s">
        <v>109</v>
      </c>
      <c r="M274" s="106">
        <v>0</v>
      </c>
      <c r="N274" s="104">
        <v>6</v>
      </c>
      <c r="O274" s="75">
        <v>6</v>
      </c>
      <c r="P274" s="105" t="s">
        <v>108</v>
      </c>
      <c r="Q274" s="105" t="s">
        <v>109</v>
      </c>
      <c r="R274" s="121">
        <v>0</v>
      </c>
      <c r="S274" s="125">
        <f>'Manhole Quick Ratings'!H109</f>
        <v>1</v>
      </c>
      <c r="T274" s="77">
        <f>'Manhole Quick Ratings'!I109</f>
        <v>4</v>
      </c>
      <c r="U274" s="77">
        <f>'Manhole Quick Ratings'!J109</f>
        <v>0</v>
      </c>
      <c r="V274" s="78">
        <f>'Manhole Quick Ratings'!K109</f>
        <v>0</v>
      </c>
      <c r="W274" s="125">
        <f>'Manhole Quick Ratings'!M109</f>
        <v>1</v>
      </c>
      <c r="X274" s="77">
        <f>'Manhole Quick Ratings'!N109</f>
        <v>6</v>
      </c>
      <c r="Y274" s="77">
        <f>'Manhole Quick Ratings'!O109</f>
        <v>0</v>
      </c>
      <c r="Z274" s="78">
        <f>'Manhole Quick Ratings'!P109</f>
        <v>0</v>
      </c>
      <c r="AA274" s="125">
        <f>'Manhole Quick Ratings'!R109</f>
        <v>1</v>
      </c>
      <c r="AB274" s="77" t="str">
        <f>'Manhole Quick Ratings'!S109</f>
        <v>A</v>
      </c>
      <c r="AC274" s="77">
        <f>'Manhole Quick Ratings'!T109</f>
        <v>0</v>
      </c>
      <c r="AD274" s="78">
        <f>'Manhole Quick Ratings'!U109</f>
        <v>0</v>
      </c>
      <c r="AE274" s="125" t="str">
        <f t="shared" si="74"/>
        <v>1A</v>
      </c>
      <c r="AF274" s="127">
        <f>(10/10/$AP$11)+1</f>
        <v>1.8333333333333335</v>
      </c>
      <c r="AG274" s="77">
        <v>1</v>
      </c>
      <c r="AH274" s="128">
        <f t="shared" si="75"/>
        <v>1.8333333333333335</v>
      </c>
      <c r="AI274" s="69"/>
      <c r="AJ274" s="33">
        <f>IF(F274&gt;0,VLOOKUP(F274,Table2[],3,FALSE),"")</f>
        <v>2014.5378997747964</v>
      </c>
      <c r="AK274" s="34">
        <f t="shared" si="76"/>
        <v>3102.9088464985639</v>
      </c>
      <c r="AL274" s="35">
        <f t="shared" si="77"/>
        <v>2544.3852541288225</v>
      </c>
      <c r="AM274" s="36">
        <f t="shared" si="82"/>
        <v>35028.492190798403</v>
      </c>
      <c r="AN274" s="28"/>
      <c r="AX274" s="38">
        <f t="shared" si="78"/>
        <v>1</v>
      </c>
      <c r="AZ274" s="39">
        <f t="shared" si="79"/>
        <v>1</v>
      </c>
      <c r="BA274" s="15" t="str">
        <f t="shared" si="80"/>
        <v/>
      </c>
      <c r="BB274" s="40" t="str">
        <f t="shared" si="81"/>
        <v/>
      </c>
    </row>
    <row r="275" spans="1:54" ht="15" customHeight="1" x14ac:dyDescent="0.2">
      <c r="A275" s="74">
        <v>260</v>
      </c>
      <c r="B275" s="75">
        <v>108</v>
      </c>
      <c r="C275" s="76" t="s">
        <v>239</v>
      </c>
      <c r="D275" s="75" t="s">
        <v>164</v>
      </c>
      <c r="E275" s="77">
        <v>48</v>
      </c>
      <c r="F275" s="77">
        <v>2005</v>
      </c>
      <c r="G275" s="77">
        <f>IF(F275&gt;0,VLOOKUP(D275,Table1[],2,FALSE),"")</f>
        <v>100</v>
      </c>
      <c r="H275" s="78">
        <f t="shared" si="70"/>
        <v>82</v>
      </c>
      <c r="I275" s="104">
        <v>4</v>
      </c>
      <c r="J275" s="75">
        <v>4</v>
      </c>
      <c r="K275" s="105" t="s">
        <v>127</v>
      </c>
      <c r="L275" s="105" t="s">
        <v>109</v>
      </c>
      <c r="M275" s="106">
        <v>0</v>
      </c>
      <c r="N275" s="104">
        <v>7</v>
      </c>
      <c r="O275" s="75">
        <v>7</v>
      </c>
      <c r="P275" s="105" t="s">
        <v>110</v>
      </c>
      <c r="Q275" s="105" t="s">
        <v>109</v>
      </c>
      <c r="R275" s="121">
        <v>5</v>
      </c>
      <c r="S275" s="125">
        <f>'Manhole Quick Ratings'!H110</f>
        <v>1</v>
      </c>
      <c r="T275" s="77">
        <f>'Manhole Quick Ratings'!I110</f>
        <v>4</v>
      </c>
      <c r="U275" s="77">
        <f>'Manhole Quick Ratings'!J110</f>
        <v>0</v>
      </c>
      <c r="V275" s="78">
        <f>'Manhole Quick Ratings'!K110</f>
        <v>0</v>
      </c>
      <c r="W275" s="125">
        <f>'Manhole Quick Ratings'!M110</f>
        <v>1</v>
      </c>
      <c r="X275" s="77">
        <f>'Manhole Quick Ratings'!N110</f>
        <v>7</v>
      </c>
      <c r="Y275" s="77">
        <f>'Manhole Quick Ratings'!O110</f>
        <v>0</v>
      </c>
      <c r="Z275" s="78">
        <f>'Manhole Quick Ratings'!P110</f>
        <v>0</v>
      </c>
      <c r="AA275" s="125">
        <f>'Manhole Quick Ratings'!R110</f>
        <v>1</v>
      </c>
      <c r="AB275" s="77" t="str">
        <f>'Manhole Quick Ratings'!S110</f>
        <v>A</v>
      </c>
      <c r="AC275" s="77">
        <f>'Manhole Quick Ratings'!T110</f>
        <v>0</v>
      </c>
      <c r="AD275" s="78">
        <f>'Manhole Quick Ratings'!U110</f>
        <v>0</v>
      </c>
      <c r="AE275" s="125" t="str">
        <f t="shared" si="74"/>
        <v>1A</v>
      </c>
      <c r="AF275" s="127">
        <f>(10/10/$AP$11)+1</f>
        <v>1.8333333333333335</v>
      </c>
      <c r="AG275" s="77">
        <v>1</v>
      </c>
      <c r="AH275" s="128">
        <f t="shared" si="75"/>
        <v>1.8333333333333335</v>
      </c>
      <c r="AI275" s="69"/>
      <c r="AJ275" s="33">
        <f>IF(F275&gt;0,VLOOKUP(F275,Table2[],3,FALSE),"")</f>
        <v>2014.5378997747964</v>
      </c>
      <c r="AK275" s="34">
        <f t="shared" si="76"/>
        <v>3102.9088464985639</v>
      </c>
      <c r="AL275" s="35">
        <f t="shared" si="77"/>
        <v>2544.3852541288225</v>
      </c>
      <c r="AM275" s="36">
        <f t="shared" si="82"/>
        <v>35028.492190798403</v>
      </c>
      <c r="AN275" s="28"/>
      <c r="AX275" s="38">
        <f t="shared" si="78"/>
        <v>1</v>
      </c>
      <c r="AZ275" s="39">
        <f t="shared" si="79"/>
        <v>1</v>
      </c>
      <c r="BA275" s="15" t="str">
        <f t="shared" si="80"/>
        <v/>
      </c>
      <c r="BB275" s="40" t="str">
        <f t="shared" si="81"/>
        <v/>
      </c>
    </row>
    <row r="276" spans="1:54" ht="15" customHeight="1" x14ac:dyDescent="0.2">
      <c r="A276" s="74">
        <v>261</v>
      </c>
      <c r="B276" s="75">
        <v>161</v>
      </c>
      <c r="C276" s="76" t="s">
        <v>247</v>
      </c>
      <c r="D276" s="75" t="s">
        <v>164</v>
      </c>
      <c r="E276" s="77">
        <v>48</v>
      </c>
      <c r="F276" s="77">
        <v>2005</v>
      </c>
      <c r="G276" s="77">
        <f>IF(F276&gt;0,VLOOKUP(D276,Table1[],2,FALSE),"")</f>
        <v>100</v>
      </c>
      <c r="H276" s="78">
        <f t="shared" si="70"/>
        <v>82</v>
      </c>
      <c r="I276" s="104">
        <v>4</v>
      </c>
      <c r="J276" s="75">
        <v>4</v>
      </c>
      <c r="K276" s="105" t="s">
        <v>108</v>
      </c>
      <c r="L276" s="105" t="s">
        <v>109</v>
      </c>
      <c r="M276" s="106">
        <v>0</v>
      </c>
      <c r="N276" s="104">
        <v>4</v>
      </c>
      <c r="O276" s="75">
        <v>4</v>
      </c>
      <c r="P276" s="105" t="s">
        <v>108</v>
      </c>
      <c r="Q276" s="105" t="s">
        <v>109</v>
      </c>
      <c r="R276" s="121">
        <v>0</v>
      </c>
      <c r="S276" s="125">
        <f>'Manhole Quick Ratings'!H163</f>
        <v>1</v>
      </c>
      <c r="T276" s="77">
        <f>'Manhole Quick Ratings'!I163</f>
        <v>4</v>
      </c>
      <c r="U276" s="77">
        <f>'Manhole Quick Ratings'!J163</f>
        <v>0</v>
      </c>
      <c r="V276" s="78">
        <f>'Manhole Quick Ratings'!K163</f>
        <v>0</v>
      </c>
      <c r="W276" s="125">
        <f>'Manhole Quick Ratings'!M163</f>
        <v>1</v>
      </c>
      <c r="X276" s="77">
        <f>'Manhole Quick Ratings'!N163</f>
        <v>4</v>
      </c>
      <c r="Y276" s="77">
        <f>'Manhole Quick Ratings'!O163</f>
        <v>0</v>
      </c>
      <c r="Z276" s="78">
        <f>'Manhole Quick Ratings'!P163</f>
        <v>0</v>
      </c>
      <c r="AA276" s="125">
        <f>'Manhole Quick Ratings'!R163</f>
        <v>1</v>
      </c>
      <c r="AB276" s="77">
        <f>'Manhole Quick Ratings'!S163</f>
        <v>8</v>
      </c>
      <c r="AC276" s="77">
        <f>'Manhole Quick Ratings'!T163</f>
        <v>0</v>
      </c>
      <c r="AD276" s="78">
        <f>'Manhole Quick Ratings'!U163</f>
        <v>0</v>
      </c>
      <c r="AE276" s="125" t="str">
        <f t="shared" si="74"/>
        <v>18</v>
      </c>
      <c r="AF276" s="127">
        <f>IF(AE276&gt;0,AE276/10/$AP$11,1)</f>
        <v>1.5</v>
      </c>
      <c r="AG276" s="77">
        <v>1</v>
      </c>
      <c r="AH276" s="128">
        <f t="shared" si="75"/>
        <v>1.5</v>
      </c>
      <c r="AI276" s="69"/>
      <c r="AJ276" s="33">
        <f>IF(F276&gt;0,VLOOKUP(F276,Table2[],3,FALSE),"")</f>
        <v>2014.5378997747964</v>
      </c>
      <c r="AK276" s="34">
        <f t="shared" si="76"/>
        <v>3102.9088464985639</v>
      </c>
      <c r="AL276" s="35">
        <f t="shared" si="77"/>
        <v>2544.3852541288225</v>
      </c>
      <c r="AM276" s="36">
        <f t="shared" si="82"/>
        <v>35028.492190798403</v>
      </c>
      <c r="AN276" s="28"/>
      <c r="AX276" s="38">
        <f t="shared" si="78"/>
        <v>1</v>
      </c>
      <c r="AZ276" s="39">
        <f t="shared" si="79"/>
        <v>1</v>
      </c>
      <c r="BA276" s="15" t="str">
        <f t="shared" si="80"/>
        <v/>
      </c>
      <c r="BB276" s="40" t="str">
        <f t="shared" si="81"/>
        <v/>
      </c>
    </row>
    <row r="277" spans="1:54" ht="15" customHeight="1" x14ac:dyDescent="0.2">
      <c r="A277" s="74">
        <v>262</v>
      </c>
      <c r="B277" s="75">
        <v>160</v>
      </c>
      <c r="C277" s="76" t="s">
        <v>247</v>
      </c>
      <c r="D277" s="75" t="s">
        <v>164</v>
      </c>
      <c r="E277" s="77">
        <v>48</v>
      </c>
      <c r="F277" s="77">
        <v>2005</v>
      </c>
      <c r="G277" s="77">
        <f>IF(F277&gt;0,VLOOKUP(D277,Table1[],2,FALSE),"")</f>
        <v>100</v>
      </c>
      <c r="H277" s="78">
        <f t="shared" si="70"/>
        <v>82</v>
      </c>
      <c r="I277" s="104">
        <v>4</v>
      </c>
      <c r="J277" s="75">
        <v>4</v>
      </c>
      <c r="K277" s="105" t="s">
        <v>108</v>
      </c>
      <c r="L277" s="105" t="s">
        <v>109</v>
      </c>
      <c r="M277" s="106">
        <v>0</v>
      </c>
      <c r="N277" s="104">
        <v>7</v>
      </c>
      <c r="O277" s="75">
        <v>7</v>
      </c>
      <c r="P277" s="105" t="s">
        <v>108</v>
      </c>
      <c r="Q277" s="105" t="s">
        <v>109</v>
      </c>
      <c r="R277" s="121">
        <v>0</v>
      </c>
      <c r="S277" s="125">
        <f>'Manhole Quick Ratings'!H162</f>
        <v>1</v>
      </c>
      <c r="T277" s="77">
        <f>'Manhole Quick Ratings'!I162</f>
        <v>4</v>
      </c>
      <c r="U277" s="77">
        <f>'Manhole Quick Ratings'!J162</f>
        <v>0</v>
      </c>
      <c r="V277" s="78">
        <f>'Manhole Quick Ratings'!K162</f>
        <v>0</v>
      </c>
      <c r="W277" s="125">
        <f>'Manhole Quick Ratings'!M162</f>
        <v>1</v>
      </c>
      <c r="X277" s="77">
        <f>'Manhole Quick Ratings'!N162</f>
        <v>7</v>
      </c>
      <c r="Y277" s="77">
        <f>'Manhole Quick Ratings'!O162</f>
        <v>0</v>
      </c>
      <c r="Z277" s="78">
        <f>'Manhole Quick Ratings'!P162</f>
        <v>0</v>
      </c>
      <c r="AA277" s="125">
        <f>'Manhole Quick Ratings'!R162</f>
        <v>1</v>
      </c>
      <c r="AB277" s="77" t="str">
        <f>'Manhole Quick Ratings'!S162</f>
        <v>A</v>
      </c>
      <c r="AC277" s="77">
        <f>'Manhole Quick Ratings'!T162</f>
        <v>0</v>
      </c>
      <c r="AD277" s="78">
        <f>'Manhole Quick Ratings'!U162</f>
        <v>0</v>
      </c>
      <c r="AE277" s="125" t="str">
        <f t="shared" si="74"/>
        <v>1A</v>
      </c>
      <c r="AF277" s="127">
        <f>(10/10/$AP$11)+1</f>
        <v>1.8333333333333335</v>
      </c>
      <c r="AG277" s="77">
        <v>1</v>
      </c>
      <c r="AH277" s="128">
        <f t="shared" si="75"/>
        <v>1.8333333333333335</v>
      </c>
      <c r="AI277" s="69"/>
      <c r="AJ277" s="33">
        <f>IF(F277&gt;0,VLOOKUP(F277,Table2[],3,FALSE),"")</f>
        <v>2014.5378997747964</v>
      </c>
      <c r="AK277" s="34">
        <f t="shared" si="76"/>
        <v>3102.9088464985639</v>
      </c>
      <c r="AL277" s="35">
        <f t="shared" si="77"/>
        <v>2544.3852541288225</v>
      </c>
      <c r="AM277" s="36">
        <f t="shared" si="82"/>
        <v>35028.492190798403</v>
      </c>
      <c r="AN277" s="28"/>
      <c r="AX277" s="38">
        <f t="shared" si="78"/>
        <v>1</v>
      </c>
      <c r="AZ277" s="39">
        <f t="shared" si="79"/>
        <v>1</v>
      </c>
      <c r="BA277" s="15" t="str">
        <f t="shared" si="80"/>
        <v/>
      </c>
      <c r="BB277" s="40" t="str">
        <f t="shared" si="81"/>
        <v/>
      </c>
    </row>
    <row r="278" spans="1:54" ht="15" customHeight="1" x14ac:dyDescent="0.2">
      <c r="A278" s="74">
        <v>263</v>
      </c>
      <c r="B278" s="75">
        <v>140</v>
      </c>
      <c r="C278" s="76" t="s">
        <v>244</v>
      </c>
      <c r="D278" s="75" t="s">
        <v>164</v>
      </c>
      <c r="E278" s="77">
        <v>48</v>
      </c>
      <c r="F278" s="77">
        <v>1975</v>
      </c>
      <c r="G278" s="77">
        <f>IF(F278&gt;0,VLOOKUP(D278,Table1[],2,FALSE),"")</f>
        <v>100</v>
      </c>
      <c r="H278" s="78">
        <f t="shared" si="70"/>
        <v>52</v>
      </c>
      <c r="I278" s="104">
        <v>4</v>
      </c>
      <c r="J278" s="75">
        <v>4</v>
      </c>
      <c r="K278" s="105" t="s">
        <v>134</v>
      </c>
      <c r="L278" s="105" t="s">
        <v>109</v>
      </c>
      <c r="M278" s="106">
        <v>0</v>
      </c>
      <c r="N278" s="104">
        <v>8</v>
      </c>
      <c r="O278" s="75">
        <v>8</v>
      </c>
      <c r="P278" s="105" t="s">
        <v>132</v>
      </c>
      <c r="Q278" s="105" t="s">
        <v>109</v>
      </c>
      <c r="R278" s="121">
        <v>5</v>
      </c>
      <c r="S278" s="125">
        <f>'Manhole Quick Ratings'!H142</f>
        <v>1</v>
      </c>
      <c r="T278" s="77">
        <f>'Manhole Quick Ratings'!I142</f>
        <v>4</v>
      </c>
      <c r="U278" s="77">
        <f>'Manhole Quick Ratings'!J142</f>
        <v>0</v>
      </c>
      <c r="V278" s="78">
        <f>'Manhole Quick Ratings'!K142</f>
        <v>0</v>
      </c>
      <c r="W278" s="125">
        <f>'Manhole Quick Ratings'!M142</f>
        <v>1</v>
      </c>
      <c r="X278" s="77">
        <f>'Manhole Quick Ratings'!N142</f>
        <v>3</v>
      </c>
      <c r="Y278" s="77">
        <f>'Manhole Quick Ratings'!O142</f>
        <v>0</v>
      </c>
      <c r="Z278" s="78">
        <f>'Manhole Quick Ratings'!P142</f>
        <v>0</v>
      </c>
      <c r="AA278" s="125">
        <f>'Manhole Quick Ratings'!R142</f>
        <v>1</v>
      </c>
      <c r="AB278" s="77">
        <f>'Manhole Quick Ratings'!S142</f>
        <v>7</v>
      </c>
      <c r="AC278" s="77">
        <f>'Manhole Quick Ratings'!T142</f>
        <v>0</v>
      </c>
      <c r="AD278" s="78">
        <f>'Manhole Quick Ratings'!U142</f>
        <v>0</v>
      </c>
      <c r="AE278" s="125" t="str">
        <f t="shared" si="74"/>
        <v>17</v>
      </c>
      <c r="AF278" s="127">
        <f>IF(AE278&gt;0,AE278/10/$AP$11,1)</f>
        <v>1.4166666666666667</v>
      </c>
      <c r="AG278" s="77">
        <v>1</v>
      </c>
      <c r="AH278" s="128">
        <f t="shared" si="75"/>
        <v>1.4166666666666667</v>
      </c>
      <c r="AI278" s="69"/>
      <c r="AJ278" s="33">
        <f>IF(F278&gt;0,VLOOKUP(F278,Table2[],3,FALSE),"")</f>
        <v>554.25859101158414</v>
      </c>
      <c r="AK278" s="34">
        <f t="shared" si="76"/>
        <v>3102.9088464985639</v>
      </c>
      <c r="AL278" s="35">
        <f t="shared" si="77"/>
        <v>1613.5126001792532</v>
      </c>
      <c r="AM278" s="36">
        <f t="shared" si="82"/>
        <v>14431.274988415285</v>
      </c>
      <c r="AN278" s="28"/>
      <c r="AX278" s="38">
        <f t="shared" si="78"/>
        <v>1</v>
      </c>
      <c r="AZ278" s="39">
        <f t="shared" si="79"/>
        <v>1</v>
      </c>
      <c r="BA278" s="15" t="str">
        <f t="shared" si="80"/>
        <v/>
      </c>
      <c r="BB278" s="40" t="str">
        <f t="shared" si="81"/>
        <v/>
      </c>
    </row>
    <row r="279" spans="1:54" ht="15" customHeight="1" x14ac:dyDescent="0.2">
      <c r="A279" s="74">
        <v>263</v>
      </c>
      <c r="B279" s="75">
        <v>141</v>
      </c>
      <c r="C279" s="76" t="s">
        <v>244</v>
      </c>
      <c r="D279" s="75" t="s">
        <v>164</v>
      </c>
      <c r="E279" s="77">
        <v>48</v>
      </c>
      <c r="F279" s="77">
        <v>1975</v>
      </c>
      <c r="G279" s="77">
        <f>IF(F279&gt;0,VLOOKUP(D279,Table1[],2,FALSE),"")</f>
        <v>100</v>
      </c>
      <c r="H279" s="78">
        <f t="shared" si="70"/>
        <v>52</v>
      </c>
      <c r="I279" s="104">
        <v>4</v>
      </c>
      <c r="J279" s="75">
        <v>4</v>
      </c>
      <c r="K279" s="105" t="s">
        <v>108</v>
      </c>
      <c r="L279" s="105" t="s">
        <v>109</v>
      </c>
      <c r="M279" s="106">
        <v>0</v>
      </c>
      <c r="N279" s="104">
        <v>3</v>
      </c>
      <c r="O279" s="75">
        <v>3</v>
      </c>
      <c r="P279" s="105" t="s">
        <v>108</v>
      </c>
      <c r="Q279" s="105" t="s">
        <v>109</v>
      </c>
      <c r="R279" s="121">
        <v>0</v>
      </c>
      <c r="S279" s="125">
        <f>'Manhole Quick Ratings'!H143</f>
        <v>1</v>
      </c>
      <c r="T279" s="77">
        <f>'Manhole Quick Ratings'!I143</f>
        <v>4</v>
      </c>
      <c r="U279" s="77">
        <f>'Manhole Quick Ratings'!J143</f>
        <v>0</v>
      </c>
      <c r="V279" s="78">
        <f>'Manhole Quick Ratings'!K143</f>
        <v>0</v>
      </c>
      <c r="W279" s="125">
        <f>'Manhole Quick Ratings'!M143</f>
        <v>1</v>
      </c>
      <c r="X279" s="77">
        <f>'Manhole Quick Ratings'!N143</f>
        <v>8</v>
      </c>
      <c r="Y279" s="77">
        <f>'Manhole Quick Ratings'!O143</f>
        <v>0</v>
      </c>
      <c r="Z279" s="78">
        <f>'Manhole Quick Ratings'!P143</f>
        <v>0</v>
      </c>
      <c r="AA279" s="125">
        <f>'Manhole Quick Ratings'!R143</f>
        <v>1</v>
      </c>
      <c r="AB279" s="77" t="str">
        <f>'Manhole Quick Ratings'!S143</f>
        <v>A</v>
      </c>
      <c r="AC279" s="77">
        <f>'Manhole Quick Ratings'!T143</f>
        <v>0</v>
      </c>
      <c r="AD279" s="78">
        <f>'Manhole Quick Ratings'!U143</f>
        <v>0</v>
      </c>
      <c r="AE279" s="125" t="str">
        <f t="shared" si="74"/>
        <v>1A</v>
      </c>
      <c r="AF279" s="127">
        <f>(10/10/$AP$11)+1</f>
        <v>1.8333333333333335</v>
      </c>
      <c r="AG279" s="77">
        <v>1</v>
      </c>
      <c r="AH279" s="128">
        <f t="shared" si="75"/>
        <v>1.8333333333333335</v>
      </c>
      <c r="AI279" s="69"/>
      <c r="AJ279" s="33">
        <f>IF(F279&gt;0,VLOOKUP(F279,Table2[],3,FALSE),"")</f>
        <v>554.25859101158414</v>
      </c>
      <c r="AK279" s="34">
        <f t="shared" si="76"/>
        <v>3102.9088464985639</v>
      </c>
      <c r="AL279" s="35">
        <f t="shared" si="77"/>
        <v>1613.5126001792532</v>
      </c>
      <c r="AM279" s="36">
        <f t="shared" si="82"/>
        <v>14431.274988415285</v>
      </c>
      <c r="AN279" s="28"/>
      <c r="AX279" s="38">
        <f t="shared" si="78"/>
        <v>1</v>
      </c>
      <c r="AZ279" s="39">
        <f t="shared" si="79"/>
        <v>1</v>
      </c>
      <c r="BA279" s="15" t="str">
        <f t="shared" si="80"/>
        <v/>
      </c>
      <c r="BB279" s="40" t="str">
        <f t="shared" si="81"/>
        <v/>
      </c>
    </row>
    <row r="280" spans="1:54" ht="15" customHeight="1" x14ac:dyDescent="0.2">
      <c r="A280" s="74">
        <v>264</v>
      </c>
      <c r="B280" s="75">
        <v>168</v>
      </c>
      <c r="C280" s="76" t="s">
        <v>241</v>
      </c>
      <c r="D280" s="75" t="s">
        <v>164</v>
      </c>
      <c r="E280" s="77">
        <v>48</v>
      </c>
      <c r="F280" s="77">
        <v>1975</v>
      </c>
      <c r="G280" s="77">
        <f>IF(F280&gt;0,VLOOKUP(D280,Table1[],2,FALSE),"")</f>
        <v>100</v>
      </c>
      <c r="H280" s="78">
        <f t="shared" si="70"/>
        <v>52</v>
      </c>
      <c r="I280" s="104">
        <v>5</v>
      </c>
      <c r="J280" s="75">
        <v>6</v>
      </c>
      <c r="K280" s="105" t="s">
        <v>151</v>
      </c>
      <c r="L280" s="105" t="s">
        <v>114</v>
      </c>
      <c r="M280" s="106">
        <v>5</v>
      </c>
      <c r="N280" s="104">
        <v>5</v>
      </c>
      <c r="O280" s="75">
        <v>5</v>
      </c>
      <c r="P280" s="105" t="s">
        <v>138</v>
      </c>
      <c r="Q280" s="105" t="s">
        <v>109</v>
      </c>
      <c r="R280" s="121">
        <v>0</v>
      </c>
      <c r="S280" s="125">
        <f>'Manhole Quick Ratings'!H170</f>
        <v>2</v>
      </c>
      <c r="T280" s="77">
        <f>'Manhole Quick Ratings'!I170</f>
        <v>1</v>
      </c>
      <c r="U280" s="77">
        <f>'Manhole Quick Ratings'!J170</f>
        <v>1</v>
      </c>
      <c r="V280" s="78">
        <f>'Manhole Quick Ratings'!K170</f>
        <v>4</v>
      </c>
      <c r="W280" s="125">
        <f>'Manhole Quick Ratings'!M170</f>
        <v>1</v>
      </c>
      <c r="X280" s="77">
        <f>'Manhole Quick Ratings'!N170</f>
        <v>5</v>
      </c>
      <c r="Y280" s="77">
        <f>'Manhole Quick Ratings'!O170</f>
        <v>0</v>
      </c>
      <c r="Z280" s="78">
        <f>'Manhole Quick Ratings'!P170</f>
        <v>0</v>
      </c>
      <c r="AA280" s="125">
        <f>'Manhole Quick Ratings'!R170</f>
        <v>2</v>
      </c>
      <c r="AB280" s="77">
        <f>'Manhole Quick Ratings'!S170</f>
        <v>1</v>
      </c>
      <c r="AC280" s="77">
        <f>'Manhole Quick Ratings'!T170</f>
        <v>1</v>
      </c>
      <c r="AD280" s="78">
        <f>'Manhole Quick Ratings'!U170</f>
        <v>9</v>
      </c>
      <c r="AE280" s="125" t="str">
        <f t="shared" si="74"/>
        <v>21</v>
      </c>
      <c r="AF280" s="127">
        <f>IF(AE280&gt;0,AE280/10/$AP$11,1)</f>
        <v>1.7500000000000002</v>
      </c>
      <c r="AG280" s="77">
        <v>1</v>
      </c>
      <c r="AH280" s="128">
        <f t="shared" si="75"/>
        <v>1.7500000000000002</v>
      </c>
      <c r="AI280" s="69"/>
      <c r="AJ280" s="33">
        <f>IF(F280&gt;0,VLOOKUP(F280,Table2[],3,FALSE),"")</f>
        <v>554.25859101158414</v>
      </c>
      <c r="AK280" s="34">
        <f t="shared" si="76"/>
        <v>3102.9088464985639</v>
      </c>
      <c r="AL280" s="35">
        <f t="shared" si="77"/>
        <v>1613.5126001792532</v>
      </c>
      <c r="AM280" s="36">
        <f t="shared" si="82"/>
        <v>14431.274988415285</v>
      </c>
      <c r="AN280" s="28"/>
      <c r="AX280" s="38">
        <f t="shared" si="78"/>
        <v>1</v>
      </c>
      <c r="AZ280" s="39">
        <f t="shared" si="79"/>
        <v>1</v>
      </c>
      <c r="BA280" s="15" t="str">
        <f t="shared" si="80"/>
        <v/>
      </c>
      <c r="BB280" s="40" t="str">
        <f t="shared" si="81"/>
        <v/>
      </c>
    </row>
    <row r="281" spans="1:54" ht="15" customHeight="1" x14ac:dyDescent="0.2">
      <c r="A281" s="74">
        <v>265</v>
      </c>
      <c r="B281" s="75"/>
      <c r="C281" s="76" t="s">
        <v>241</v>
      </c>
      <c r="D281" s="75" t="s">
        <v>164</v>
      </c>
      <c r="E281" s="77">
        <v>48</v>
      </c>
      <c r="F281" s="77">
        <v>1975</v>
      </c>
      <c r="G281" s="77">
        <f>IF(F281&gt;0,VLOOKUP(D281,Table1[],2,FALSE),"")</f>
        <v>100</v>
      </c>
      <c r="H281" s="78">
        <f t="shared" si="70"/>
        <v>52</v>
      </c>
      <c r="I281" s="107"/>
      <c r="J281" s="108"/>
      <c r="K281" s="108"/>
      <c r="L281" s="108"/>
      <c r="M281" s="109"/>
      <c r="N281" s="107"/>
      <c r="O281" s="108"/>
      <c r="P281" s="108"/>
      <c r="Q281" s="108"/>
      <c r="R281" s="109"/>
      <c r="S281" s="107"/>
      <c r="T281" s="108"/>
      <c r="U281" s="108"/>
      <c r="V281" s="109"/>
      <c r="W281" s="107"/>
      <c r="X281" s="108"/>
      <c r="Y281" s="108"/>
      <c r="Z281" s="109"/>
      <c r="AA281" s="107"/>
      <c r="AB281" s="108"/>
      <c r="AC281" s="108"/>
      <c r="AD281" s="109"/>
      <c r="AE281" s="107"/>
      <c r="AF281" s="129">
        <v>1</v>
      </c>
      <c r="AG281" s="77">
        <v>1</v>
      </c>
      <c r="AH281" s="128">
        <f t="shared" si="75"/>
        <v>1</v>
      </c>
      <c r="AI281" s="69"/>
      <c r="AJ281" s="33">
        <f>IF(F281&gt;0,VLOOKUP(F281,Table2[],3,FALSE),"")</f>
        <v>554.25859101158414</v>
      </c>
      <c r="AK281" s="34">
        <f t="shared" si="76"/>
        <v>3102.9088464985639</v>
      </c>
      <c r="AL281" s="35">
        <f t="shared" si="77"/>
        <v>1613.5126001792532</v>
      </c>
      <c r="AM281" s="36">
        <f t="shared" si="82"/>
        <v>14431.274988415285</v>
      </c>
      <c r="AN281" s="28"/>
      <c r="AX281" s="38">
        <f t="shared" si="78"/>
        <v>1</v>
      </c>
      <c r="AZ281" s="39">
        <f t="shared" si="79"/>
        <v>1</v>
      </c>
      <c r="BA281" s="15" t="str">
        <f t="shared" si="80"/>
        <v/>
      </c>
      <c r="BB281" s="40" t="str">
        <f t="shared" si="81"/>
        <v/>
      </c>
    </row>
    <row r="282" spans="1:54" ht="15" customHeight="1" x14ac:dyDescent="0.2">
      <c r="A282" s="84">
        <v>266</v>
      </c>
      <c r="B282" s="85"/>
      <c r="C282" s="86" t="s">
        <v>183</v>
      </c>
      <c r="D282" s="85"/>
      <c r="E282" s="87"/>
      <c r="F282" s="87"/>
      <c r="G282" s="87"/>
      <c r="H282" s="88"/>
      <c r="I282" s="111"/>
      <c r="J282" s="87"/>
      <c r="K282" s="87"/>
      <c r="L282" s="87"/>
      <c r="M282" s="88"/>
      <c r="N282" s="111"/>
      <c r="O282" s="87"/>
      <c r="P282" s="87"/>
      <c r="Q282" s="87"/>
      <c r="R282" s="88"/>
      <c r="S282" s="111"/>
      <c r="T282" s="87"/>
      <c r="U282" s="87"/>
      <c r="V282" s="88"/>
      <c r="W282" s="111"/>
      <c r="X282" s="87"/>
      <c r="Y282" s="87"/>
      <c r="Z282" s="88"/>
      <c r="AA282" s="111"/>
      <c r="AB282" s="87"/>
      <c r="AC282" s="87"/>
      <c r="AD282" s="88"/>
      <c r="AE282" s="111"/>
      <c r="AF282" s="132"/>
      <c r="AG282" s="87"/>
      <c r="AH282" s="133"/>
      <c r="AI282" s="69"/>
      <c r="AJ282" s="42"/>
      <c r="AK282" s="28"/>
      <c r="AL282" s="43"/>
      <c r="AM282" s="44" t="str">
        <f t="shared" si="82"/>
        <v/>
      </c>
      <c r="AN282" s="28"/>
      <c r="AX282" s="38"/>
      <c r="AZ282" s="39"/>
      <c r="BB282" s="40"/>
    </row>
    <row r="283" spans="1:54" ht="15" customHeight="1" x14ac:dyDescent="0.2">
      <c r="A283" s="84">
        <v>267</v>
      </c>
      <c r="B283" s="85"/>
      <c r="C283" s="86" t="s">
        <v>183</v>
      </c>
      <c r="D283" s="85"/>
      <c r="E283" s="87"/>
      <c r="F283" s="87"/>
      <c r="G283" s="87" t="str">
        <f>IF(F283&gt;0,VLOOKUP(D283,Table1[],2,FALSE),"")</f>
        <v/>
      </c>
      <c r="H283" s="88" t="str">
        <f t="shared" si="70"/>
        <v/>
      </c>
      <c r="I283" s="111"/>
      <c r="J283" s="87"/>
      <c r="K283" s="87"/>
      <c r="L283" s="87"/>
      <c r="M283" s="88"/>
      <c r="N283" s="111"/>
      <c r="O283" s="87"/>
      <c r="P283" s="87"/>
      <c r="Q283" s="87"/>
      <c r="R283" s="88"/>
      <c r="S283" s="111"/>
      <c r="T283" s="87"/>
      <c r="U283" s="87"/>
      <c r="V283" s="88"/>
      <c r="W283" s="111"/>
      <c r="X283" s="87"/>
      <c r="Y283" s="87"/>
      <c r="Z283" s="88"/>
      <c r="AA283" s="111"/>
      <c r="AB283" s="87"/>
      <c r="AC283" s="87"/>
      <c r="AD283" s="88"/>
      <c r="AE283" s="111"/>
      <c r="AF283" s="132"/>
      <c r="AG283" s="87"/>
      <c r="AH283" s="133"/>
      <c r="AI283" s="69"/>
      <c r="AJ283" s="42" t="str">
        <f>IF(F283&gt;0,VLOOKUP(F283,Table2[],3,FALSE),"")</f>
        <v/>
      </c>
      <c r="AK283" s="28" t="str">
        <f>IF(F283&gt;0,$AV$68,"")</f>
        <v/>
      </c>
      <c r="AL283" s="43" t="str">
        <f>IF(F283&gt;0,(H283/G283)*AK283,"")</f>
        <v/>
      </c>
      <c r="AM283" s="44"/>
      <c r="AN283" s="28"/>
      <c r="AX283" s="38"/>
      <c r="AZ283" s="39"/>
      <c r="BB283" s="40"/>
    </row>
    <row r="284" spans="1:54" ht="15" customHeight="1" x14ac:dyDescent="0.2">
      <c r="A284" s="74">
        <v>268</v>
      </c>
      <c r="B284" s="75"/>
      <c r="C284" s="76" t="s">
        <v>94</v>
      </c>
      <c r="D284" s="75" t="s">
        <v>164</v>
      </c>
      <c r="E284" s="77">
        <v>48</v>
      </c>
      <c r="F284" s="77">
        <v>2007</v>
      </c>
      <c r="G284" s="77">
        <f>IF(F284&gt;0,VLOOKUP(D284,Table1[],2,FALSE),"")</f>
        <v>100</v>
      </c>
      <c r="H284" s="78">
        <f t="shared" si="70"/>
        <v>84</v>
      </c>
      <c r="I284" s="107"/>
      <c r="J284" s="108"/>
      <c r="K284" s="108"/>
      <c r="L284" s="108"/>
      <c r="M284" s="109"/>
      <c r="N284" s="107"/>
      <c r="O284" s="108"/>
      <c r="P284" s="108"/>
      <c r="Q284" s="108"/>
      <c r="R284" s="109"/>
      <c r="S284" s="107"/>
      <c r="T284" s="108"/>
      <c r="U284" s="108"/>
      <c r="V284" s="109"/>
      <c r="W284" s="107"/>
      <c r="X284" s="108"/>
      <c r="Y284" s="108"/>
      <c r="Z284" s="109"/>
      <c r="AA284" s="107"/>
      <c r="AB284" s="108"/>
      <c r="AC284" s="108"/>
      <c r="AD284" s="109"/>
      <c r="AE284" s="107"/>
      <c r="AF284" s="129">
        <v>1</v>
      </c>
      <c r="AG284" s="77">
        <v>1</v>
      </c>
      <c r="AH284" s="128">
        <f>AF284*AG284</f>
        <v>1</v>
      </c>
      <c r="AI284" s="69"/>
      <c r="AJ284" s="33">
        <f>IF(F284&gt;0,VLOOKUP(F284,Table2[],3,FALSE),"")</f>
        <v>2137.2151997194828</v>
      </c>
      <c r="AK284" s="34">
        <f>IF(F284&gt;0,$AV$68,"")</f>
        <v>3102.9088464985639</v>
      </c>
      <c r="AL284" s="35">
        <f>IF(F284&gt;0,(H284/G284)*AK284,"")</f>
        <v>2606.4434310587935</v>
      </c>
      <c r="AM284" s="36">
        <f t="shared" si="82"/>
        <v>37161.727365218023</v>
      </c>
      <c r="AN284" s="28"/>
      <c r="AX284" s="38">
        <f t="shared" si="78"/>
        <v>1</v>
      </c>
      <c r="AZ284" s="39">
        <f t="shared" si="79"/>
        <v>1</v>
      </c>
      <c r="BA284" s="15" t="str">
        <f t="shared" si="80"/>
        <v/>
      </c>
      <c r="BB284" s="40" t="str">
        <f t="shared" si="81"/>
        <v/>
      </c>
    </row>
    <row r="285" spans="1:54" ht="15" customHeight="1" x14ac:dyDescent="0.2">
      <c r="A285" s="74">
        <v>269</v>
      </c>
      <c r="B285" s="75"/>
      <c r="C285" s="76" t="s">
        <v>94</v>
      </c>
      <c r="D285" s="75" t="s">
        <v>164</v>
      </c>
      <c r="E285" s="77">
        <v>48</v>
      </c>
      <c r="F285" s="77">
        <v>2007</v>
      </c>
      <c r="G285" s="77">
        <f>IF(F285&gt;0,VLOOKUP(D285,Table1[],2,FALSE),"")</f>
        <v>100</v>
      </c>
      <c r="H285" s="78">
        <f t="shared" si="70"/>
        <v>84</v>
      </c>
      <c r="I285" s="107"/>
      <c r="J285" s="108"/>
      <c r="K285" s="108"/>
      <c r="L285" s="108"/>
      <c r="M285" s="109"/>
      <c r="N285" s="107"/>
      <c r="O285" s="108"/>
      <c r="P285" s="108"/>
      <c r="Q285" s="108"/>
      <c r="R285" s="109"/>
      <c r="S285" s="107"/>
      <c r="T285" s="108"/>
      <c r="U285" s="108"/>
      <c r="V285" s="109"/>
      <c r="W285" s="107"/>
      <c r="X285" s="108"/>
      <c r="Y285" s="108"/>
      <c r="Z285" s="109"/>
      <c r="AA285" s="107"/>
      <c r="AB285" s="108"/>
      <c r="AC285" s="108"/>
      <c r="AD285" s="109"/>
      <c r="AE285" s="107"/>
      <c r="AF285" s="129">
        <v>1</v>
      </c>
      <c r="AG285" s="77">
        <v>1</v>
      </c>
      <c r="AH285" s="128">
        <f>AF285*AG285</f>
        <v>1</v>
      </c>
      <c r="AI285" s="69"/>
      <c r="AJ285" s="33">
        <f>IF(F285&gt;0,VLOOKUP(F285,Table2[],3,FALSE),"")</f>
        <v>2137.2151997194828</v>
      </c>
      <c r="AK285" s="34">
        <f>IF(F285&gt;0,$AV$68,"")</f>
        <v>3102.9088464985639</v>
      </c>
      <c r="AL285" s="35">
        <f>IF(F285&gt;0,(H285/G285)*AK285,"")</f>
        <v>2606.4434310587935</v>
      </c>
      <c r="AM285" s="36">
        <f t="shared" si="82"/>
        <v>37161.727365218023</v>
      </c>
      <c r="AN285" s="28"/>
      <c r="AX285" s="38">
        <f t="shared" si="78"/>
        <v>1</v>
      </c>
      <c r="AZ285" s="39">
        <f t="shared" si="79"/>
        <v>1</v>
      </c>
      <c r="BA285" s="15" t="str">
        <f t="shared" si="80"/>
        <v/>
      </c>
      <c r="BB285" s="40" t="str">
        <f t="shared" si="81"/>
        <v/>
      </c>
    </row>
    <row r="286" spans="1:54" ht="15" customHeight="1" x14ac:dyDescent="0.2">
      <c r="A286" s="74">
        <v>270</v>
      </c>
      <c r="B286" s="75">
        <v>198</v>
      </c>
      <c r="C286" s="76" t="s">
        <v>100</v>
      </c>
      <c r="D286" s="75" t="s">
        <v>164</v>
      </c>
      <c r="E286" s="77">
        <v>48</v>
      </c>
      <c r="F286" s="77">
        <v>1970</v>
      </c>
      <c r="G286" s="77">
        <f>IF(F286&gt;0,VLOOKUP(D286,Table1[],2,FALSE),"")</f>
        <v>100</v>
      </c>
      <c r="H286" s="78">
        <f t="shared" si="70"/>
        <v>47</v>
      </c>
      <c r="I286" s="104">
        <v>6</v>
      </c>
      <c r="J286" s="75">
        <v>6</v>
      </c>
      <c r="K286" s="105" t="s">
        <v>113</v>
      </c>
      <c r="L286" s="105" t="s">
        <v>109</v>
      </c>
      <c r="M286" s="106">
        <v>5</v>
      </c>
      <c r="N286" s="104">
        <v>6</v>
      </c>
      <c r="O286" s="75">
        <v>6</v>
      </c>
      <c r="P286" s="105" t="s">
        <v>113</v>
      </c>
      <c r="Q286" s="105" t="s">
        <v>109</v>
      </c>
      <c r="R286" s="121">
        <v>5</v>
      </c>
      <c r="S286" s="125">
        <f>'Manhole Quick Ratings'!H200</f>
        <v>1</v>
      </c>
      <c r="T286" s="77">
        <f>'Manhole Quick Ratings'!I200</f>
        <v>6</v>
      </c>
      <c r="U286" s="77">
        <f>'Manhole Quick Ratings'!J200</f>
        <v>0</v>
      </c>
      <c r="V286" s="78">
        <f>'Manhole Quick Ratings'!K200</f>
        <v>0</v>
      </c>
      <c r="W286" s="125">
        <f>'Manhole Quick Ratings'!M200</f>
        <v>1</v>
      </c>
      <c r="X286" s="77">
        <f>'Manhole Quick Ratings'!N200</f>
        <v>6</v>
      </c>
      <c r="Y286" s="77">
        <f>'Manhole Quick Ratings'!O200</f>
        <v>0</v>
      </c>
      <c r="Z286" s="78">
        <f>'Manhole Quick Ratings'!P200</f>
        <v>0</v>
      </c>
      <c r="AA286" s="125">
        <f>'Manhole Quick Ratings'!R200</f>
        <v>1</v>
      </c>
      <c r="AB286" s="77" t="str">
        <f>'Manhole Quick Ratings'!S200</f>
        <v>A</v>
      </c>
      <c r="AC286" s="77">
        <f>'Manhole Quick Ratings'!T200</f>
        <v>0</v>
      </c>
      <c r="AD286" s="78">
        <f>'Manhole Quick Ratings'!U200</f>
        <v>0</v>
      </c>
      <c r="AE286" s="125" t="str">
        <f>_xlfn.CONCAT(AA286,AB286)</f>
        <v>1A</v>
      </c>
      <c r="AF286" s="127">
        <f>(10/10/$AP$11)+1</f>
        <v>1.8333333333333335</v>
      </c>
      <c r="AG286" s="77">
        <v>3</v>
      </c>
      <c r="AH286" s="128">
        <f>AF286*AG286</f>
        <v>5.5</v>
      </c>
      <c r="AI286" s="69"/>
      <c r="AJ286" s="33">
        <f>IF(F286&gt;0,VLOOKUP(F286,Table2[],3,FALSE),"")</f>
        <v>400</v>
      </c>
      <c r="AK286" s="34">
        <f>IF(F286&gt;0,$AV$68,"")</f>
        <v>3102.9088464985639</v>
      </c>
      <c r="AL286" s="35">
        <f>IF(F286&gt;0,(H286/G286)*AK286,"")</f>
        <v>1458.3671578543249</v>
      </c>
      <c r="AM286" s="36">
        <f t="shared" si="82"/>
        <v>12448.544574870502</v>
      </c>
      <c r="AN286" s="28"/>
      <c r="AX286" s="38">
        <f t="shared" si="78"/>
        <v>1</v>
      </c>
      <c r="AZ286" s="39">
        <f t="shared" si="79"/>
        <v>1</v>
      </c>
      <c r="BA286" s="15" t="str">
        <f t="shared" si="80"/>
        <v/>
      </c>
      <c r="BB286" s="40" t="str">
        <f t="shared" si="81"/>
        <v/>
      </c>
    </row>
    <row r="287" spans="1:54" ht="15" customHeight="1" x14ac:dyDescent="0.2">
      <c r="A287" s="74">
        <v>271</v>
      </c>
      <c r="B287" s="75">
        <v>197</v>
      </c>
      <c r="C287" s="76" t="s">
        <v>100</v>
      </c>
      <c r="D287" s="75" t="s">
        <v>164</v>
      </c>
      <c r="E287" s="77">
        <v>48</v>
      </c>
      <c r="F287" s="77">
        <v>1993</v>
      </c>
      <c r="G287" s="77">
        <f>IF(F287&gt;0,VLOOKUP(D287,Table1[],2,FALSE),"")</f>
        <v>100</v>
      </c>
      <c r="H287" s="78">
        <f t="shared" si="70"/>
        <v>70</v>
      </c>
      <c r="I287" s="104">
        <v>5</v>
      </c>
      <c r="J287" s="75">
        <v>5</v>
      </c>
      <c r="K287" s="105" t="s">
        <v>116</v>
      </c>
      <c r="L287" s="105" t="s">
        <v>109</v>
      </c>
      <c r="M287" s="106">
        <v>5</v>
      </c>
      <c r="N287" s="104">
        <v>7</v>
      </c>
      <c r="O287" s="75">
        <v>7</v>
      </c>
      <c r="P287" s="105" t="s">
        <v>120</v>
      </c>
      <c r="Q287" s="105" t="s">
        <v>109</v>
      </c>
      <c r="R287" s="121">
        <v>5</v>
      </c>
      <c r="S287" s="125">
        <f>'Manhole Quick Ratings'!H199</f>
        <v>1</v>
      </c>
      <c r="T287" s="77">
        <f>'Manhole Quick Ratings'!I199</f>
        <v>5</v>
      </c>
      <c r="U287" s="77">
        <f>'Manhole Quick Ratings'!J199</f>
        <v>0</v>
      </c>
      <c r="V287" s="78">
        <f>'Manhole Quick Ratings'!K199</f>
        <v>0</v>
      </c>
      <c r="W287" s="125">
        <f>'Manhole Quick Ratings'!M199</f>
        <v>1</v>
      </c>
      <c r="X287" s="77">
        <f>'Manhole Quick Ratings'!N199</f>
        <v>7</v>
      </c>
      <c r="Y287" s="77">
        <f>'Manhole Quick Ratings'!O199</f>
        <v>0</v>
      </c>
      <c r="Z287" s="78">
        <f>'Manhole Quick Ratings'!P199</f>
        <v>0</v>
      </c>
      <c r="AA287" s="125">
        <f>'Manhole Quick Ratings'!R199</f>
        <v>1</v>
      </c>
      <c r="AB287" s="77" t="str">
        <f>'Manhole Quick Ratings'!S199</f>
        <v>A</v>
      </c>
      <c r="AC287" s="77">
        <f>'Manhole Quick Ratings'!T199</f>
        <v>0</v>
      </c>
      <c r="AD287" s="78">
        <f>'Manhole Quick Ratings'!U199</f>
        <v>0</v>
      </c>
      <c r="AE287" s="125" t="str">
        <f>_xlfn.CONCAT(AA287,AB287)</f>
        <v>1A</v>
      </c>
      <c r="AF287" s="127">
        <f>(10/10/$AP$11)+1</f>
        <v>1.8333333333333335</v>
      </c>
      <c r="AG287" s="77">
        <v>3</v>
      </c>
      <c r="AH287" s="128">
        <f>AF287*AG287</f>
        <v>5.5</v>
      </c>
      <c r="AI287" s="69"/>
      <c r="AJ287" s="33">
        <f>IF(F287&gt;0,VLOOKUP(F287,Table2[],3,FALSE),"")</f>
        <v>1488.0020420477188</v>
      </c>
      <c r="AK287" s="34">
        <f>IF(F287&gt;0,$AV$68,"")</f>
        <v>3102.9088464985639</v>
      </c>
      <c r="AL287" s="35">
        <f>IF(F287&gt;0,(H287/G287)*AK287,"")</f>
        <v>2172.0361925489947</v>
      </c>
      <c r="AM287" s="36">
        <f t="shared" si="82"/>
        <v>24568.279656122679</v>
      </c>
      <c r="AN287" s="28"/>
      <c r="AX287" s="38">
        <f t="shared" si="78"/>
        <v>1</v>
      </c>
      <c r="AZ287" s="39">
        <f t="shared" si="79"/>
        <v>1</v>
      </c>
      <c r="BA287" s="15" t="str">
        <f t="shared" si="80"/>
        <v/>
      </c>
      <c r="BB287" s="40" t="str">
        <f t="shared" si="81"/>
        <v/>
      </c>
    </row>
    <row r="288" spans="1:54" ht="15" customHeight="1" x14ac:dyDescent="0.2">
      <c r="A288" s="84">
        <v>272</v>
      </c>
      <c r="B288" s="85"/>
      <c r="C288" s="86" t="s">
        <v>183</v>
      </c>
      <c r="D288" s="85"/>
      <c r="E288" s="87"/>
      <c r="F288" s="87"/>
      <c r="G288" s="87"/>
      <c r="H288" s="88"/>
      <c r="I288" s="112"/>
      <c r="J288" s="85"/>
      <c r="K288" s="113"/>
      <c r="L288" s="113"/>
      <c r="M288" s="114"/>
      <c r="N288" s="112"/>
      <c r="O288" s="85"/>
      <c r="P288" s="113"/>
      <c r="Q288" s="113"/>
      <c r="R288" s="122"/>
      <c r="S288" s="111"/>
      <c r="T288" s="87"/>
      <c r="U288" s="87"/>
      <c r="V288" s="88"/>
      <c r="W288" s="111"/>
      <c r="X288" s="87"/>
      <c r="Y288" s="87"/>
      <c r="Z288" s="88"/>
      <c r="AA288" s="111"/>
      <c r="AB288" s="87"/>
      <c r="AC288" s="87"/>
      <c r="AD288" s="88"/>
      <c r="AE288" s="111"/>
      <c r="AF288" s="132"/>
      <c r="AG288" s="87"/>
      <c r="AH288" s="133"/>
      <c r="AI288" s="69"/>
      <c r="AJ288" s="42"/>
      <c r="AK288" s="28"/>
      <c r="AL288" s="43"/>
      <c r="AM288" s="44" t="str">
        <f t="shared" si="82"/>
        <v/>
      </c>
      <c r="AN288" s="28"/>
      <c r="AX288" s="38"/>
      <c r="AZ288" s="39"/>
      <c r="BB288" s="40"/>
    </row>
    <row r="289" spans="1:54" ht="15" customHeight="1" x14ac:dyDescent="0.2">
      <c r="A289" s="84">
        <v>273</v>
      </c>
      <c r="B289" s="85"/>
      <c r="C289" s="86" t="s">
        <v>183</v>
      </c>
      <c r="D289" s="85"/>
      <c r="E289" s="87"/>
      <c r="F289" s="87"/>
      <c r="G289" s="87" t="str">
        <f>IF(F289&gt;0,VLOOKUP(D289,Table1[],2,FALSE),"")</f>
        <v/>
      </c>
      <c r="H289" s="88" t="str">
        <f t="shared" si="70"/>
        <v/>
      </c>
      <c r="I289" s="111"/>
      <c r="J289" s="87"/>
      <c r="K289" s="87"/>
      <c r="L289" s="87"/>
      <c r="M289" s="88"/>
      <c r="N289" s="111"/>
      <c r="O289" s="87"/>
      <c r="P289" s="87"/>
      <c r="Q289" s="87"/>
      <c r="R289" s="88"/>
      <c r="S289" s="111"/>
      <c r="T289" s="87"/>
      <c r="U289" s="87"/>
      <c r="V289" s="88"/>
      <c r="W289" s="111"/>
      <c r="X289" s="87"/>
      <c r="Y289" s="87"/>
      <c r="Z289" s="88"/>
      <c r="AA289" s="111"/>
      <c r="AB289" s="87"/>
      <c r="AC289" s="87"/>
      <c r="AD289" s="88"/>
      <c r="AE289" s="111"/>
      <c r="AF289" s="132"/>
      <c r="AG289" s="87"/>
      <c r="AH289" s="133"/>
      <c r="AI289" s="69"/>
      <c r="AJ289" s="42" t="str">
        <f>IF(F289&gt;0,VLOOKUP(F289,Table2[],3,FALSE),"")</f>
        <v/>
      </c>
      <c r="AK289" s="28" t="str">
        <f>IF(F289&gt;0,$AV$68,"")</f>
        <v/>
      </c>
      <c r="AL289" s="43" t="str">
        <f>IF(F289&gt;0,(H289/G289)*AK289,"")</f>
        <v/>
      </c>
      <c r="AM289" s="44"/>
      <c r="AN289" s="28"/>
      <c r="AX289" s="38"/>
      <c r="AZ289" s="39"/>
      <c r="BB289" s="40"/>
    </row>
    <row r="290" spans="1:54" ht="15" customHeight="1" x14ac:dyDescent="0.2">
      <c r="A290" s="79">
        <v>274</v>
      </c>
      <c r="B290" s="80"/>
      <c r="C290" s="81" t="s">
        <v>188</v>
      </c>
      <c r="D290" s="80"/>
      <c r="E290" s="82"/>
      <c r="F290" s="82"/>
      <c r="G290" s="82" t="str">
        <f>IF(F290&gt;0,VLOOKUP(D290,Table1[],2,FALSE),"")</f>
        <v/>
      </c>
      <c r="H290" s="83" t="str">
        <f>IF(F290&gt;0,G290-($AR$13-F290),"")</f>
        <v/>
      </c>
      <c r="I290" s="110"/>
      <c r="J290" s="82"/>
      <c r="K290" s="82"/>
      <c r="L290" s="82"/>
      <c r="M290" s="83"/>
      <c r="N290" s="110"/>
      <c r="O290" s="82"/>
      <c r="P290" s="82"/>
      <c r="Q290" s="82"/>
      <c r="R290" s="83"/>
      <c r="S290" s="110"/>
      <c r="T290" s="82"/>
      <c r="U290" s="82"/>
      <c r="V290" s="83"/>
      <c r="W290" s="110"/>
      <c r="X290" s="82"/>
      <c r="Y290" s="82"/>
      <c r="Z290" s="83"/>
      <c r="AA290" s="110"/>
      <c r="AB290" s="82"/>
      <c r="AC290" s="82"/>
      <c r="AD290" s="83"/>
      <c r="AE290" s="110"/>
      <c r="AF290" s="130"/>
      <c r="AG290" s="82"/>
      <c r="AH290" s="131"/>
      <c r="AI290" s="69"/>
      <c r="AJ290" s="64" t="str">
        <f>IF(F290&gt;0,VLOOKUP(F290,Table2[],3,FALSE),"")</f>
        <v/>
      </c>
      <c r="AK290" s="65" t="str">
        <f>IF(F290&gt;0,$AV$68,"")</f>
        <v/>
      </c>
      <c r="AL290" s="66" t="str">
        <f>IF(F290&gt;0,(H290/G290)*AK290,"")</f>
        <v/>
      </c>
      <c r="AM290" s="67"/>
      <c r="AN290" s="28"/>
      <c r="AO290" s="12"/>
      <c r="AX290" s="38"/>
      <c r="AZ290" s="39"/>
      <c r="BB290" s="40"/>
    </row>
    <row r="291" spans="1:54" ht="15" customHeight="1" x14ac:dyDescent="0.2">
      <c r="A291" s="79">
        <v>275</v>
      </c>
      <c r="B291" s="80"/>
      <c r="C291" s="81" t="s">
        <v>189</v>
      </c>
      <c r="D291" s="80"/>
      <c r="E291" s="82"/>
      <c r="F291" s="82"/>
      <c r="G291" s="82" t="str">
        <f>IF(F291&gt;0,VLOOKUP(D291,Table1[],2,FALSE),"")</f>
        <v/>
      </c>
      <c r="H291" s="83" t="str">
        <f>IF(F291&gt;0,G291-($AR$13-F291),"")</f>
        <v/>
      </c>
      <c r="I291" s="110"/>
      <c r="J291" s="82"/>
      <c r="K291" s="82"/>
      <c r="L291" s="82"/>
      <c r="M291" s="83"/>
      <c r="N291" s="110"/>
      <c r="O291" s="82"/>
      <c r="P291" s="82"/>
      <c r="Q291" s="82"/>
      <c r="R291" s="83"/>
      <c r="S291" s="110"/>
      <c r="T291" s="82"/>
      <c r="U291" s="82"/>
      <c r="V291" s="83"/>
      <c r="W291" s="110"/>
      <c r="X291" s="82"/>
      <c r="Y291" s="82"/>
      <c r="Z291" s="83"/>
      <c r="AA291" s="110"/>
      <c r="AB291" s="82"/>
      <c r="AC291" s="82"/>
      <c r="AD291" s="83"/>
      <c r="AE291" s="110"/>
      <c r="AF291" s="130"/>
      <c r="AG291" s="82"/>
      <c r="AH291" s="131"/>
      <c r="AI291" s="69"/>
      <c r="AJ291" s="64" t="str">
        <f>IF(F291&gt;0,VLOOKUP(F291,Table2[],3,FALSE),"")</f>
        <v/>
      </c>
      <c r="AK291" s="65" t="str">
        <f>IF(F291&gt;0,$AV$68,"")</f>
        <v/>
      </c>
      <c r="AL291" s="66" t="str">
        <f>IF(F291&gt;0,(H291/G291)*AK291,"")</f>
        <v/>
      </c>
      <c r="AM291" s="67"/>
      <c r="AN291" s="28"/>
      <c r="AO291" s="12"/>
      <c r="AX291" s="38"/>
      <c r="AZ291" s="39"/>
      <c r="BB291" s="40"/>
    </row>
    <row r="292" spans="1:54" ht="15" customHeight="1" x14ac:dyDescent="0.2">
      <c r="A292" s="79">
        <v>276</v>
      </c>
      <c r="B292" s="80"/>
      <c r="C292" s="81" t="s">
        <v>189</v>
      </c>
      <c r="D292" s="80"/>
      <c r="E292" s="82"/>
      <c r="F292" s="82"/>
      <c r="G292" s="82" t="str">
        <f>IF(F292&gt;0,VLOOKUP(D292,Table1[],2,FALSE),"")</f>
        <v/>
      </c>
      <c r="H292" s="83" t="str">
        <f>IF(F292&gt;0,G292-($AR$13-F292),"")</f>
        <v/>
      </c>
      <c r="I292" s="110"/>
      <c r="J292" s="82"/>
      <c r="K292" s="82"/>
      <c r="L292" s="82"/>
      <c r="M292" s="83"/>
      <c r="N292" s="110"/>
      <c r="O292" s="82"/>
      <c r="P292" s="82"/>
      <c r="Q292" s="82"/>
      <c r="R292" s="83"/>
      <c r="S292" s="110"/>
      <c r="T292" s="82"/>
      <c r="U292" s="82"/>
      <c r="V292" s="83"/>
      <c r="W292" s="110"/>
      <c r="X292" s="82"/>
      <c r="Y292" s="82"/>
      <c r="Z292" s="83"/>
      <c r="AA292" s="110"/>
      <c r="AB292" s="82"/>
      <c r="AC292" s="82"/>
      <c r="AD292" s="83"/>
      <c r="AE292" s="110"/>
      <c r="AF292" s="130"/>
      <c r="AG292" s="82"/>
      <c r="AH292" s="131"/>
      <c r="AI292" s="69"/>
      <c r="AJ292" s="64" t="str">
        <f>IF(F292&gt;0,VLOOKUP(F292,Table2[],3,FALSE),"")</f>
        <v/>
      </c>
      <c r="AK292" s="65" t="str">
        <f>IF(F292&gt;0,$AV$68,"")</f>
        <v/>
      </c>
      <c r="AL292" s="66" t="str">
        <f>IF(F292&gt;0,(H292/G292)*AK292,"")</f>
        <v/>
      </c>
      <c r="AM292" s="67"/>
      <c r="AN292" s="28"/>
      <c r="AO292" s="12"/>
      <c r="AX292" s="38"/>
      <c r="AZ292" s="39"/>
      <c r="BB292" s="40"/>
    </row>
    <row r="293" spans="1:54" ht="15" customHeight="1" x14ac:dyDescent="0.2">
      <c r="A293" s="84">
        <v>277</v>
      </c>
      <c r="B293" s="85"/>
      <c r="C293" s="86" t="s">
        <v>183</v>
      </c>
      <c r="D293" s="85"/>
      <c r="E293" s="87"/>
      <c r="F293" s="87"/>
      <c r="G293" s="87"/>
      <c r="H293" s="88"/>
      <c r="I293" s="111"/>
      <c r="J293" s="87"/>
      <c r="K293" s="87"/>
      <c r="L293" s="87"/>
      <c r="M293" s="88"/>
      <c r="N293" s="111"/>
      <c r="O293" s="87"/>
      <c r="P293" s="87"/>
      <c r="Q293" s="87"/>
      <c r="R293" s="88"/>
      <c r="S293" s="111"/>
      <c r="T293" s="87"/>
      <c r="U293" s="87"/>
      <c r="V293" s="88"/>
      <c r="W293" s="111"/>
      <c r="X293" s="87"/>
      <c r="Y293" s="87"/>
      <c r="Z293" s="88"/>
      <c r="AA293" s="111"/>
      <c r="AB293" s="87"/>
      <c r="AC293" s="87"/>
      <c r="AD293" s="88"/>
      <c r="AE293" s="111"/>
      <c r="AF293" s="132"/>
      <c r="AG293" s="87"/>
      <c r="AH293" s="133"/>
      <c r="AI293" s="69"/>
      <c r="AJ293" s="42"/>
      <c r="AK293" s="28"/>
      <c r="AL293" s="43"/>
      <c r="AM293" s="44" t="str">
        <f t="shared" si="82"/>
        <v/>
      </c>
      <c r="AN293" s="28"/>
      <c r="AO293" s="12"/>
      <c r="AX293" s="38"/>
      <c r="AZ293" s="39"/>
      <c r="BB293" s="40"/>
    </row>
    <row r="294" spans="1:54" ht="15" customHeight="1" x14ac:dyDescent="0.2">
      <c r="A294" s="84">
        <v>278</v>
      </c>
      <c r="B294" s="85"/>
      <c r="C294" s="86" t="s">
        <v>183</v>
      </c>
      <c r="D294" s="85"/>
      <c r="E294" s="87"/>
      <c r="F294" s="87"/>
      <c r="G294" s="87"/>
      <c r="H294" s="88"/>
      <c r="I294" s="111"/>
      <c r="J294" s="87"/>
      <c r="K294" s="87"/>
      <c r="L294" s="87"/>
      <c r="M294" s="88"/>
      <c r="N294" s="111"/>
      <c r="O294" s="87"/>
      <c r="P294" s="87"/>
      <c r="Q294" s="87"/>
      <c r="R294" s="88"/>
      <c r="S294" s="111"/>
      <c r="T294" s="87"/>
      <c r="U294" s="87"/>
      <c r="V294" s="88"/>
      <c r="W294" s="111"/>
      <c r="X294" s="87"/>
      <c r="Y294" s="87"/>
      <c r="Z294" s="88"/>
      <c r="AA294" s="111"/>
      <c r="AB294" s="87"/>
      <c r="AC294" s="87"/>
      <c r="AD294" s="88"/>
      <c r="AE294" s="111"/>
      <c r="AF294" s="132"/>
      <c r="AG294" s="87"/>
      <c r="AH294" s="133"/>
      <c r="AI294" s="69"/>
      <c r="AJ294" s="42"/>
      <c r="AK294" s="28"/>
      <c r="AL294" s="43"/>
      <c r="AM294" s="44" t="str">
        <f t="shared" si="82"/>
        <v/>
      </c>
      <c r="AN294" s="28"/>
      <c r="AO294" s="12"/>
      <c r="AX294" s="38"/>
      <c r="AZ294" s="39"/>
      <c r="BB294" s="40"/>
    </row>
    <row r="295" spans="1:54" ht="15" customHeight="1" x14ac:dyDescent="0.2">
      <c r="A295" s="84">
        <v>279</v>
      </c>
      <c r="B295" s="85"/>
      <c r="C295" s="86" t="s">
        <v>183</v>
      </c>
      <c r="D295" s="85"/>
      <c r="E295" s="87"/>
      <c r="F295" s="87"/>
      <c r="G295" s="87"/>
      <c r="H295" s="88"/>
      <c r="I295" s="111"/>
      <c r="J295" s="87"/>
      <c r="K295" s="87"/>
      <c r="L295" s="87"/>
      <c r="M295" s="88"/>
      <c r="N295" s="111"/>
      <c r="O295" s="87"/>
      <c r="P295" s="87"/>
      <c r="Q295" s="87"/>
      <c r="R295" s="88"/>
      <c r="S295" s="111"/>
      <c r="T295" s="87"/>
      <c r="U295" s="87"/>
      <c r="V295" s="88"/>
      <c r="W295" s="111"/>
      <c r="X295" s="87"/>
      <c r="Y295" s="87"/>
      <c r="Z295" s="88"/>
      <c r="AA295" s="111"/>
      <c r="AB295" s="87"/>
      <c r="AC295" s="87"/>
      <c r="AD295" s="88"/>
      <c r="AE295" s="111"/>
      <c r="AF295" s="132"/>
      <c r="AG295" s="87"/>
      <c r="AH295" s="133"/>
      <c r="AI295" s="69"/>
      <c r="AJ295" s="42"/>
      <c r="AK295" s="28"/>
      <c r="AL295" s="43"/>
      <c r="AM295" s="44" t="str">
        <f t="shared" si="82"/>
        <v/>
      </c>
      <c r="AN295" s="28"/>
      <c r="AO295" s="12"/>
      <c r="AX295" s="38"/>
      <c r="AZ295" s="39"/>
      <c r="BB295" s="40"/>
    </row>
    <row r="296" spans="1:54" ht="15" customHeight="1" x14ac:dyDescent="0.2">
      <c r="A296" s="84">
        <v>280</v>
      </c>
      <c r="B296" s="85"/>
      <c r="C296" s="86" t="s">
        <v>183</v>
      </c>
      <c r="D296" s="85"/>
      <c r="E296" s="87"/>
      <c r="F296" s="87"/>
      <c r="G296" s="87"/>
      <c r="H296" s="88"/>
      <c r="I296" s="111"/>
      <c r="J296" s="87"/>
      <c r="K296" s="87"/>
      <c r="L296" s="87"/>
      <c r="M296" s="88"/>
      <c r="N296" s="111"/>
      <c r="O296" s="87"/>
      <c r="P296" s="87"/>
      <c r="Q296" s="87"/>
      <c r="R296" s="88"/>
      <c r="S296" s="111"/>
      <c r="T296" s="87"/>
      <c r="U296" s="87"/>
      <c r="V296" s="88"/>
      <c r="W296" s="111"/>
      <c r="X296" s="87"/>
      <c r="Y296" s="87"/>
      <c r="Z296" s="88"/>
      <c r="AA296" s="111"/>
      <c r="AB296" s="87"/>
      <c r="AC296" s="87"/>
      <c r="AD296" s="88"/>
      <c r="AE296" s="111"/>
      <c r="AF296" s="132"/>
      <c r="AG296" s="87"/>
      <c r="AH296" s="133"/>
      <c r="AI296" s="69"/>
      <c r="AJ296" s="42"/>
      <c r="AK296" s="28"/>
      <c r="AL296" s="43"/>
      <c r="AM296" s="44" t="str">
        <f t="shared" si="82"/>
        <v/>
      </c>
      <c r="AN296" s="28"/>
      <c r="AO296" s="12"/>
      <c r="AX296" s="38"/>
      <c r="AZ296" s="39"/>
      <c r="BB296" s="40"/>
    </row>
    <row r="297" spans="1:54" ht="15" customHeight="1" x14ac:dyDescent="0.2">
      <c r="A297" s="84">
        <v>281</v>
      </c>
      <c r="B297" s="85"/>
      <c r="C297" s="86" t="s">
        <v>183</v>
      </c>
      <c r="D297" s="85"/>
      <c r="E297" s="87"/>
      <c r="F297" s="87"/>
      <c r="G297" s="87"/>
      <c r="H297" s="88"/>
      <c r="I297" s="111"/>
      <c r="J297" s="87"/>
      <c r="K297" s="87"/>
      <c r="L297" s="87"/>
      <c r="M297" s="88"/>
      <c r="N297" s="111"/>
      <c r="O297" s="87"/>
      <c r="P297" s="87"/>
      <c r="Q297" s="87"/>
      <c r="R297" s="88"/>
      <c r="S297" s="111"/>
      <c r="T297" s="87"/>
      <c r="U297" s="87"/>
      <c r="V297" s="88"/>
      <c r="W297" s="111"/>
      <c r="X297" s="87"/>
      <c r="Y297" s="87"/>
      <c r="Z297" s="88"/>
      <c r="AA297" s="111"/>
      <c r="AB297" s="87"/>
      <c r="AC297" s="87"/>
      <c r="AD297" s="88"/>
      <c r="AE297" s="111"/>
      <c r="AF297" s="132"/>
      <c r="AG297" s="87"/>
      <c r="AH297" s="133"/>
      <c r="AI297" s="69"/>
      <c r="AJ297" s="42"/>
      <c r="AK297" s="28"/>
      <c r="AL297" s="43"/>
      <c r="AM297" s="44" t="str">
        <f t="shared" si="82"/>
        <v/>
      </c>
      <c r="AN297" s="28"/>
      <c r="AO297" s="12"/>
      <c r="AX297" s="38"/>
      <c r="AZ297" s="39"/>
      <c r="BB297" s="40"/>
    </row>
    <row r="298" spans="1:54" ht="15" customHeight="1" x14ac:dyDescent="0.2">
      <c r="A298" s="84">
        <v>282</v>
      </c>
      <c r="B298" s="85"/>
      <c r="C298" s="86" t="s">
        <v>183</v>
      </c>
      <c r="D298" s="85"/>
      <c r="E298" s="87"/>
      <c r="F298" s="87"/>
      <c r="G298" s="87"/>
      <c r="H298" s="88"/>
      <c r="I298" s="111"/>
      <c r="J298" s="87"/>
      <c r="K298" s="87"/>
      <c r="L298" s="87"/>
      <c r="M298" s="88"/>
      <c r="N298" s="111"/>
      <c r="O298" s="87"/>
      <c r="P298" s="87"/>
      <c r="Q298" s="87"/>
      <c r="R298" s="88"/>
      <c r="S298" s="111"/>
      <c r="T298" s="87"/>
      <c r="U298" s="87"/>
      <c r="V298" s="88"/>
      <c r="W298" s="111"/>
      <c r="X298" s="87"/>
      <c r="Y298" s="87"/>
      <c r="Z298" s="88"/>
      <c r="AA298" s="111"/>
      <c r="AB298" s="87"/>
      <c r="AC298" s="87"/>
      <c r="AD298" s="88"/>
      <c r="AE298" s="111"/>
      <c r="AF298" s="132"/>
      <c r="AG298" s="87"/>
      <c r="AH298" s="133"/>
      <c r="AI298" s="69"/>
      <c r="AJ298" s="42"/>
      <c r="AK298" s="28"/>
      <c r="AL298" s="43"/>
      <c r="AM298" s="44" t="str">
        <f t="shared" si="82"/>
        <v/>
      </c>
      <c r="AN298" s="28"/>
      <c r="AO298" s="12"/>
      <c r="AX298" s="38"/>
      <c r="AZ298" s="39"/>
      <c r="BB298" s="40"/>
    </row>
    <row r="299" spans="1:54" ht="15" customHeight="1" x14ac:dyDescent="0.2">
      <c r="A299" s="84">
        <v>283</v>
      </c>
      <c r="B299" s="85"/>
      <c r="C299" s="86" t="s">
        <v>183</v>
      </c>
      <c r="D299" s="85"/>
      <c r="E299" s="87"/>
      <c r="F299" s="87"/>
      <c r="G299" s="87"/>
      <c r="H299" s="88"/>
      <c r="I299" s="111"/>
      <c r="J299" s="87"/>
      <c r="K299" s="87"/>
      <c r="L299" s="87"/>
      <c r="M299" s="88"/>
      <c r="N299" s="111"/>
      <c r="O299" s="87"/>
      <c r="P299" s="87"/>
      <c r="Q299" s="87"/>
      <c r="R299" s="88"/>
      <c r="S299" s="111"/>
      <c r="T299" s="87"/>
      <c r="U299" s="87"/>
      <c r="V299" s="88"/>
      <c r="W299" s="111"/>
      <c r="X299" s="87"/>
      <c r="Y299" s="87"/>
      <c r="Z299" s="88"/>
      <c r="AA299" s="111"/>
      <c r="AB299" s="87"/>
      <c r="AC299" s="87"/>
      <c r="AD299" s="88"/>
      <c r="AE299" s="111"/>
      <c r="AF299" s="132"/>
      <c r="AG299" s="87"/>
      <c r="AH299" s="133"/>
      <c r="AI299" s="69"/>
      <c r="AJ299" s="42"/>
      <c r="AK299" s="28"/>
      <c r="AL299" s="43"/>
      <c r="AM299" s="44" t="str">
        <f t="shared" si="82"/>
        <v/>
      </c>
      <c r="AN299" s="28"/>
      <c r="AO299" s="12"/>
      <c r="AX299" s="38"/>
      <c r="AZ299" s="39"/>
      <c r="BB299" s="40"/>
    </row>
    <row r="300" spans="1:54" ht="15" customHeight="1" x14ac:dyDescent="0.2">
      <c r="A300" s="84">
        <v>284</v>
      </c>
      <c r="B300" s="85"/>
      <c r="C300" s="86" t="s">
        <v>183</v>
      </c>
      <c r="D300" s="85"/>
      <c r="E300" s="87"/>
      <c r="F300" s="87"/>
      <c r="G300" s="87" t="str">
        <f>IF(F300&gt;0,VLOOKUP(D300,Table1[],2,FALSE),"")</f>
        <v/>
      </c>
      <c r="H300" s="88" t="str">
        <f>IF(F300&gt;0,G300-($AR$13-F300),"")</f>
        <v/>
      </c>
      <c r="I300" s="111"/>
      <c r="J300" s="87"/>
      <c r="K300" s="87"/>
      <c r="L300" s="87"/>
      <c r="M300" s="88"/>
      <c r="N300" s="111"/>
      <c r="O300" s="87"/>
      <c r="P300" s="87"/>
      <c r="Q300" s="87"/>
      <c r="R300" s="88"/>
      <c r="S300" s="111"/>
      <c r="T300" s="87"/>
      <c r="U300" s="87"/>
      <c r="V300" s="88"/>
      <c r="W300" s="111"/>
      <c r="X300" s="87"/>
      <c r="Y300" s="87"/>
      <c r="Z300" s="88"/>
      <c r="AA300" s="111"/>
      <c r="AB300" s="87"/>
      <c r="AC300" s="87"/>
      <c r="AD300" s="88"/>
      <c r="AE300" s="111"/>
      <c r="AF300" s="132"/>
      <c r="AG300" s="87"/>
      <c r="AH300" s="133"/>
      <c r="AI300" s="69"/>
      <c r="AJ300" s="42" t="str">
        <f>IF(F300&gt;0,VLOOKUP(F300,Table2[],3,FALSE),"")</f>
        <v/>
      </c>
      <c r="AK300" s="28" t="str">
        <f>IF(F300&gt;0,$AV$68,"")</f>
        <v/>
      </c>
      <c r="AL300" s="43" t="str">
        <f>IF(F300&gt;0,(H300/G300)*AK300,"")</f>
        <v/>
      </c>
      <c r="AM300" s="44"/>
      <c r="AN300" s="28"/>
      <c r="AX300" s="38"/>
      <c r="AZ300" s="39"/>
      <c r="BB300" s="40"/>
    </row>
    <row r="301" spans="1:54" ht="15" customHeight="1" x14ac:dyDescent="0.2">
      <c r="A301" s="84">
        <v>285</v>
      </c>
      <c r="B301" s="85"/>
      <c r="C301" s="86" t="s">
        <v>183</v>
      </c>
      <c r="D301" s="85"/>
      <c r="E301" s="87"/>
      <c r="F301" s="87"/>
      <c r="G301" s="87"/>
      <c r="H301" s="88"/>
      <c r="I301" s="111"/>
      <c r="J301" s="87"/>
      <c r="K301" s="87"/>
      <c r="L301" s="87"/>
      <c r="M301" s="88"/>
      <c r="N301" s="111"/>
      <c r="O301" s="87"/>
      <c r="P301" s="87"/>
      <c r="Q301" s="87"/>
      <c r="R301" s="88"/>
      <c r="S301" s="111"/>
      <c r="T301" s="87"/>
      <c r="U301" s="87"/>
      <c r="V301" s="88"/>
      <c r="W301" s="111"/>
      <c r="X301" s="87"/>
      <c r="Y301" s="87"/>
      <c r="Z301" s="88"/>
      <c r="AA301" s="111"/>
      <c r="AB301" s="87"/>
      <c r="AC301" s="87"/>
      <c r="AD301" s="88"/>
      <c r="AE301" s="111"/>
      <c r="AF301" s="132"/>
      <c r="AG301" s="87"/>
      <c r="AH301" s="133"/>
      <c r="AI301" s="69"/>
      <c r="AJ301" s="42"/>
      <c r="AK301" s="28"/>
      <c r="AL301" s="43"/>
      <c r="AM301" s="44" t="str">
        <f t="shared" si="82"/>
        <v/>
      </c>
      <c r="AN301" s="28"/>
      <c r="AX301" s="38"/>
      <c r="AZ301" s="39"/>
      <c r="BB301" s="40"/>
    </row>
    <row r="302" spans="1:54" ht="15" customHeight="1" x14ac:dyDescent="0.2">
      <c r="A302" s="84">
        <v>286</v>
      </c>
      <c r="B302" s="85"/>
      <c r="C302" s="86" t="s">
        <v>183</v>
      </c>
      <c r="D302" s="85"/>
      <c r="E302" s="87"/>
      <c r="F302" s="87"/>
      <c r="G302" s="87"/>
      <c r="H302" s="88"/>
      <c r="I302" s="111"/>
      <c r="J302" s="87"/>
      <c r="K302" s="87"/>
      <c r="L302" s="87"/>
      <c r="M302" s="88"/>
      <c r="N302" s="111"/>
      <c r="O302" s="87"/>
      <c r="P302" s="87"/>
      <c r="Q302" s="87"/>
      <c r="R302" s="88"/>
      <c r="S302" s="111"/>
      <c r="T302" s="87"/>
      <c r="U302" s="87"/>
      <c r="V302" s="88"/>
      <c r="W302" s="111"/>
      <c r="X302" s="87"/>
      <c r="Y302" s="87"/>
      <c r="Z302" s="88"/>
      <c r="AA302" s="111"/>
      <c r="AB302" s="87"/>
      <c r="AC302" s="87"/>
      <c r="AD302" s="88"/>
      <c r="AE302" s="111"/>
      <c r="AF302" s="132"/>
      <c r="AG302" s="87"/>
      <c r="AH302" s="133"/>
      <c r="AI302" s="69"/>
      <c r="AJ302" s="42"/>
      <c r="AK302" s="28"/>
      <c r="AL302" s="43"/>
      <c r="AM302" s="44" t="str">
        <f t="shared" si="82"/>
        <v/>
      </c>
      <c r="AN302" s="28"/>
      <c r="AX302" s="38"/>
      <c r="AZ302" s="39"/>
      <c r="BB302" s="40"/>
    </row>
    <row r="303" spans="1:54" ht="15" customHeight="1" x14ac:dyDescent="0.2">
      <c r="A303" s="84">
        <v>287</v>
      </c>
      <c r="B303" s="85"/>
      <c r="C303" s="86" t="s">
        <v>183</v>
      </c>
      <c r="D303" s="85"/>
      <c r="E303" s="87"/>
      <c r="F303" s="87"/>
      <c r="G303" s="87"/>
      <c r="H303" s="88"/>
      <c r="I303" s="111"/>
      <c r="J303" s="87"/>
      <c r="K303" s="87"/>
      <c r="L303" s="87"/>
      <c r="M303" s="88"/>
      <c r="N303" s="111"/>
      <c r="O303" s="87"/>
      <c r="P303" s="87"/>
      <c r="Q303" s="87"/>
      <c r="R303" s="88"/>
      <c r="S303" s="111"/>
      <c r="T303" s="87"/>
      <c r="U303" s="87"/>
      <c r="V303" s="88"/>
      <c r="W303" s="111"/>
      <c r="X303" s="87"/>
      <c r="Y303" s="87"/>
      <c r="Z303" s="88"/>
      <c r="AA303" s="111"/>
      <c r="AB303" s="87"/>
      <c r="AC303" s="87"/>
      <c r="AD303" s="88"/>
      <c r="AE303" s="111"/>
      <c r="AF303" s="132"/>
      <c r="AG303" s="87"/>
      <c r="AH303" s="133"/>
      <c r="AI303" s="69"/>
      <c r="AJ303" s="42"/>
      <c r="AK303" s="28"/>
      <c r="AL303" s="43"/>
      <c r="AM303" s="44" t="str">
        <f t="shared" si="82"/>
        <v/>
      </c>
      <c r="AN303" s="28"/>
      <c r="AX303" s="38"/>
      <c r="AZ303" s="39"/>
      <c r="BB303" s="40"/>
    </row>
    <row r="304" spans="1:54" ht="15" customHeight="1" x14ac:dyDescent="0.2">
      <c r="A304" s="84">
        <v>288</v>
      </c>
      <c r="B304" s="85"/>
      <c r="C304" s="86" t="s">
        <v>183</v>
      </c>
      <c r="D304" s="85"/>
      <c r="E304" s="87"/>
      <c r="F304" s="87"/>
      <c r="G304" s="87"/>
      <c r="H304" s="88"/>
      <c r="I304" s="111"/>
      <c r="J304" s="87"/>
      <c r="K304" s="87"/>
      <c r="L304" s="87"/>
      <c r="M304" s="88"/>
      <c r="N304" s="111"/>
      <c r="O304" s="87"/>
      <c r="P304" s="87"/>
      <c r="Q304" s="87"/>
      <c r="R304" s="88"/>
      <c r="S304" s="111"/>
      <c r="T304" s="87"/>
      <c r="U304" s="87"/>
      <c r="V304" s="88"/>
      <c r="W304" s="111"/>
      <c r="X304" s="87"/>
      <c r="Y304" s="87"/>
      <c r="Z304" s="88"/>
      <c r="AA304" s="111"/>
      <c r="AB304" s="87"/>
      <c r="AC304" s="87"/>
      <c r="AD304" s="88"/>
      <c r="AE304" s="111"/>
      <c r="AF304" s="132"/>
      <c r="AG304" s="87"/>
      <c r="AH304" s="133"/>
      <c r="AI304" s="69"/>
      <c r="AJ304" s="42"/>
      <c r="AK304" s="28"/>
      <c r="AL304" s="43"/>
      <c r="AM304" s="44" t="str">
        <f t="shared" si="82"/>
        <v/>
      </c>
      <c r="AN304" s="28"/>
      <c r="AX304" s="38"/>
      <c r="AZ304" s="39"/>
      <c r="BB304" s="40"/>
    </row>
    <row r="305" spans="1:54" ht="15" customHeight="1" x14ac:dyDescent="0.2">
      <c r="A305" s="84">
        <v>289</v>
      </c>
      <c r="B305" s="85"/>
      <c r="C305" s="86" t="s">
        <v>183</v>
      </c>
      <c r="D305" s="85"/>
      <c r="E305" s="87"/>
      <c r="F305" s="87"/>
      <c r="G305" s="87"/>
      <c r="H305" s="88"/>
      <c r="I305" s="111"/>
      <c r="J305" s="87"/>
      <c r="K305" s="87"/>
      <c r="L305" s="87"/>
      <c r="M305" s="88"/>
      <c r="N305" s="111"/>
      <c r="O305" s="87"/>
      <c r="P305" s="87"/>
      <c r="Q305" s="87"/>
      <c r="R305" s="88"/>
      <c r="S305" s="111"/>
      <c r="T305" s="87"/>
      <c r="U305" s="87"/>
      <c r="V305" s="88"/>
      <c r="W305" s="111"/>
      <c r="X305" s="87"/>
      <c r="Y305" s="87"/>
      <c r="Z305" s="88"/>
      <c r="AA305" s="111"/>
      <c r="AB305" s="87"/>
      <c r="AC305" s="87"/>
      <c r="AD305" s="88"/>
      <c r="AE305" s="111"/>
      <c r="AF305" s="132"/>
      <c r="AG305" s="87"/>
      <c r="AH305" s="133"/>
      <c r="AI305" s="69"/>
      <c r="AJ305" s="42"/>
      <c r="AK305" s="28"/>
      <c r="AL305" s="43"/>
      <c r="AM305" s="44" t="str">
        <f t="shared" si="82"/>
        <v/>
      </c>
      <c r="AN305" s="28"/>
      <c r="AX305" s="38"/>
      <c r="AZ305" s="39"/>
      <c r="BB305" s="40"/>
    </row>
    <row r="306" spans="1:54" ht="15" customHeight="1" x14ac:dyDescent="0.2">
      <c r="A306" s="84">
        <v>290</v>
      </c>
      <c r="B306" s="85"/>
      <c r="C306" s="86" t="s">
        <v>183</v>
      </c>
      <c r="D306" s="85"/>
      <c r="E306" s="87"/>
      <c r="F306" s="87"/>
      <c r="G306" s="87"/>
      <c r="H306" s="88"/>
      <c r="I306" s="111"/>
      <c r="J306" s="87"/>
      <c r="K306" s="87"/>
      <c r="L306" s="87"/>
      <c r="M306" s="88"/>
      <c r="N306" s="111"/>
      <c r="O306" s="87"/>
      <c r="P306" s="87"/>
      <c r="Q306" s="87"/>
      <c r="R306" s="88"/>
      <c r="S306" s="111"/>
      <c r="T306" s="87"/>
      <c r="U306" s="87"/>
      <c r="V306" s="88"/>
      <c r="W306" s="111"/>
      <c r="X306" s="87"/>
      <c r="Y306" s="87"/>
      <c r="Z306" s="88"/>
      <c r="AA306" s="111"/>
      <c r="AB306" s="87"/>
      <c r="AC306" s="87"/>
      <c r="AD306" s="88"/>
      <c r="AE306" s="111"/>
      <c r="AF306" s="132"/>
      <c r="AG306" s="87"/>
      <c r="AH306" s="133"/>
      <c r="AI306" s="69"/>
      <c r="AJ306" s="42"/>
      <c r="AK306" s="28"/>
      <c r="AL306" s="43"/>
      <c r="AM306" s="44" t="str">
        <f t="shared" si="82"/>
        <v/>
      </c>
      <c r="AN306" s="28"/>
      <c r="AX306" s="38"/>
      <c r="AZ306" s="39"/>
      <c r="BB306" s="40"/>
    </row>
    <row r="307" spans="1:54" ht="15" customHeight="1" x14ac:dyDescent="0.2">
      <c r="A307" s="84">
        <v>291</v>
      </c>
      <c r="B307" s="85"/>
      <c r="C307" s="86" t="s">
        <v>183</v>
      </c>
      <c r="D307" s="85"/>
      <c r="E307" s="87"/>
      <c r="F307" s="87"/>
      <c r="G307" s="87"/>
      <c r="H307" s="88"/>
      <c r="I307" s="111"/>
      <c r="J307" s="87"/>
      <c r="K307" s="87"/>
      <c r="L307" s="87"/>
      <c r="M307" s="88"/>
      <c r="N307" s="111"/>
      <c r="O307" s="87"/>
      <c r="P307" s="87"/>
      <c r="Q307" s="87"/>
      <c r="R307" s="88"/>
      <c r="S307" s="111"/>
      <c r="T307" s="87"/>
      <c r="U307" s="87"/>
      <c r="V307" s="88"/>
      <c r="W307" s="111"/>
      <c r="X307" s="87"/>
      <c r="Y307" s="87"/>
      <c r="Z307" s="88"/>
      <c r="AA307" s="111"/>
      <c r="AB307" s="87"/>
      <c r="AC307" s="87"/>
      <c r="AD307" s="88"/>
      <c r="AE307" s="111"/>
      <c r="AF307" s="132"/>
      <c r="AG307" s="87"/>
      <c r="AH307" s="133"/>
      <c r="AI307" s="69"/>
      <c r="AJ307" s="42"/>
      <c r="AK307" s="28"/>
      <c r="AL307" s="43"/>
      <c r="AM307" s="44" t="str">
        <f t="shared" si="82"/>
        <v/>
      </c>
      <c r="AN307" s="28"/>
      <c r="AX307" s="38"/>
      <c r="AZ307" s="39"/>
      <c r="BB307" s="40"/>
    </row>
    <row r="308" spans="1:54" ht="15" customHeight="1" x14ac:dyDescent="0.2">
      <c r="A308" s="84">
        <v>292</v>
      </c>
      <c r="B308" s="85"/>
      <c r="C308" s="86" t="s">
        <v>183</v>
      </c>
      <c r="D308" s="85"/>
      <c r="E308" s="87"/>
      <c r="F308" s="87"/>
      <c r="G308" s="87"/>
      <c r="H308" s="88"/>
      <c r="I308" s="111"/>
      <c r="J308" s="87"/>
      <c r="K308" s="87"/>
      <c r="L308" s="87"/>
      <c r="M308" s="88"/>
      <c r="N308" s="111"/>
      <c r="O308" s="87"/>
      <c r="P308" s="87"/>
      <c r="Q308" s="87"/>
      <c r="R308" s="88"/>
      <c r="S308" s="111"/>
      <c r="T308" s="87"/>
      <c r="U308" s="87"/>
      <c r="V308" s="88"/>
      <c r="W308" s="111"/>
      <c r="X308" s="87"/>
      <c r="Y308" s="87"/>
      <c r="Z308" s="88"/>
      <c r="AA308" s="111"/>
      <c r="AB308" s="87"/>
      <c r="AC308" s="87"/>
      <c r="AD308" s="88"/>
      <c r="AE308" s="111"/>
      <c r="AF308" s="132"/>
      <c r="AG308" s="87"/>
      <c r="AH308" s="133"/>
      <c r="AI308" s="69"/>
      <c r="AJ308" s="42"/>
      <c r="AK308" s="28"/>
      <c r="AL308" s="43"/>
      <c r="AM308" s="44" t="str">
        <f t="shared" si="82"/>
        <v/>
      </c>
      <c r="AN308" s="28"/>
      <c r="AX308" s="38"/>
      <c r="AZ308" s="39"/>
      <c r="BB308" s="40"/>
    </row>
    <row r="309" spans="1:54" ht="15" customHeight="1" x14ac:dyDescent="0.2">
      <c r="A309" s="74">
        <v>293</v>
      </c>
      <c r="B309" s="75">
        <v>100</v>
      </c>
      <c r="C309" s="76" t="s">
        <v>227</v>
      </c>
      <c r="D309" s="75" t="s">
        <v>164</v>
      </c>
      <c r="E309" s="77">
        <v>48</v>
      </c>
      <c r="F309" s="77">
        <v>1970</v>
      </c>
      <c r="G309" s="77">
        <f>IF(F309&gt;0,VLOOKUP(D309,Table1[],2,FALSE),"")</f>
        <v>100</v>
      </c>
      <c r="H309" s="78">
        <f t="shared" ref="H309:H314" si="83">IF(F309&gt;0,G309-($AR$13-F309),"")</f>
        <v>47</v>
      </c>
      <c r="I309" s="104">
        <v>6</v>
      </c>
      <c r="J309" s="75">
        <v>6</v>
      </c>
      <c r="K309" s="105" t="s">
        <v>139</v>
      </c>
      <c r="L309" s="105" t="s">
        <v>109</v>
      </c>
      <c r="M309" s="106">
        <v>5</v>
      </c>
      <c r="N309" s="104">
        <v>6</v>
      </c>
      <c r="O309" s="75">
        <v>6</v>
      </c>
      <c r="P309" s="105" t="s">
        <v>139</v>
      </c>
      <c r="Q309" s="105" t="s">
        <v>109</v>
      </c>
      <c r="R309" s="121">
        <v>0</v>
      </c>
      <c r="S309" s="125">
        <f>'Manhole Quick Ratings'!H102</f>
        <v>1</v>
      </c>
      <c r="T309" s="77">
        <f>'Manhole Quick Ratings'!I102</f>
        <v>6</v>
      </c>
      <c r="U309" s="77">
        <f>'Manhole Quick Ratings'!J102</f>
        <v>0</v>
      </c>
      <c r="V309" s="78">
        <f>'Manhole Quick Ratings'!K102</f>
        <v>0</v>
      </c>
      <c r="W309" s="125">
        <f>'Manhole Quick Ratings'!M102</f>
        <v>1</v>
      </c>
      <c r="X309" s="77">
        <f>'Manhole Quick Ratings'!N102</f>
        <v>6</v>
      </c>
      <c r="Y309" s="77">
        <f>'Manhole Quick Ratings'!O102</f>
        <v>0</v>
      </c>
      <c r="Z309" s="78">
        <f>'Manhole Quick Ratings'!P102</f>
        <v>0</v>
      </c>
      <c r="AA309" s="125">
        <f>'Manhole Quick Ratings'!R102</f>
        <v>1</v>
      </c>
      <c r="AB309" s="77" t="str">
        <f>'Manhole Quick Ratings'!S102</f>
        <v>A</v>
      </c>
      <c r="AC309" s="77">
        <f>'Manhole Quick Ratings'!T102</f>
        <v>0</v>
      </c>
      <c r="AD309" s="78">
        <f>'Manhole Quick Ratings'!U102</f>
        <v>0</v>
      </c>
      <c r="AE309" s="125" t="str">
        <f>_xlfn.CONCAT(AA309,AB309)</f>
        <v>1A</v>
      </c>
      <c r="AF309" s="127">
        <f>(10/10/$AP$11)+1</f>
        <v>1.8333333333333335</v>
      </c>
      <c r="AG309" s="77">
        <v>3</v>
      </c>
      <c r="AH309" s="128">
        <f t="shared" ref="AH309:AH314" si="84">AF309*AG309</f>
        <v>5.5</v>
      </c>
      <c r="AI309" s="69"/>
      <c r="AJ309" s="33">
        <f>IF(F309&gt;0,VLOOKUP(F309,Table2[],3,FALSE),"")</f>
        <v>400</v>
      </c>
      <c r="AK309" s="34">
        <f t="shared" ref="AK309:AK314" si="85">IF(F309&gt;0,$AV$68,"")</f>
        <v>3102.9088464985639</v>
      </c>
      <c r="AL309" s="35">
        <f t="shared" ref="AL309:AL314" si="86">IF(F309&gt;0,(H309/G309)*AK309,"")</f>
        <v>1458.3671578543249</v>
      </c>
      <c r="AM309" s="36">
        <f t="shared" si="82"/>
        <v>12448.544574870502</v>
      </c>
      <c r="AN309" s="28"/>
      <c r="AX309" s="38">
        <f t="shared" si="78"/>
        <v>1</v>
      </c>
      <c r="AZ309" s="39">
        <f t="shared" si="79"/>
        <v>1</v>
      </c>
      <c r="BA309" s="15" t="str">
        <f t="shared" si="80"/>
        <v/>
      </c>
      <c r="BB309" s="40" t="str">
        <f t="shared" si="81"/>
        <v/>
      </c>
    </row>
    <row r="310" spans="1:54" ht="15" customHeight="1" x14ac:dyDescent="0.2">
      <c r="A310" s="74">
        <v>294</v>
      </c>
      <c r="B310" s="75">
        <v>102</v>
      </c>
      <c r="C310" s="76" t="s">
        <v>248</v>
      </c>
      <c r="D310" s="75" t="s">
        <v>164</v>
      </c>
      <c r="E310" s="77">
        <v>48</v>
      </c>
      <c r="F310" s="77">
        <v>1970</v>
      </c>
      <c r="G310" s="77">
        <f>IF(F310&gt;0,VLOOKUP(D310,Table1[],2,FALSE),"")</f>
        <v>100</v>
      </c>
      <c r="H310" s="78">
        <f t="shared" si="83"/>
        <v>47</v>
      </c>
      <c r="I310" s="104">
        <v>4</v>
      </c>
      <c r="J310" s="75">
        <v>4</v>
      </c>
      <c r="K310" s="105" t="s">
        <v>108</v>
      </c>
      <c r="L310" s="105" t="s">
        <v>109</v>
      </c>
      <c r="M310" s="106">
        <v>0</v>
      </c>
      <c r="N310" s="104">
        <v>5</v>
      </c>
      <c r="O310" s="75">
        <v>5</v>
      </c>
      <c r="P310" s="105" t="s">
        <v>108</v>
      </c>
      <c r="Q310" s="105" t="s">
        <v>109</v>
      </c>
      <c r="R310" s="121">
        <v>0</v>
      </c>
      <c r="S310" s="125">
        <f>'Manhole Quick Ratings'!H104</f>
        <v>1</v>
      </c>
      <c r="T310" s="77">
        <f>'Manhole Quick Ratings'!I104</f>
        <v>4</v>
      </c>
      <c r="U310" s="77">
        <f>'Manhole Quick Ratings'!J104</f>
        <v>0</v>
      </c>
      <c r="V310" s="78">
        <f>'Manhole Quick Ratings'!K104</f>
        <v>0</v>
      </c>
      <c r="W310" s="125">
        <f>'Manhole Quick Ratings'!M104</f>
        <v>1</v>
      </c>
      <c r="X310" s="77">
        <f>'Manhole Quick Ratings'!N104</f>
        <v>5</v>
      </c>
      <c r="Y310" s="77">
        <f>'Manhole Quick Ratings'!O104</f>
        <v>0</v>
      </c>
      <c r="Z310" s="78">
        <f>'Manhole Quick Ratings'!P104</f>
        <v>0</v>
      </c>
      <c r="AA310" s="125">
        <f>'Manhole Quick Ratings'!R104</f>
        <v>1</v>
      </c>
      <c r="AB310" s="77">
        <f>'Manhole Quick Ratings'!S104</f>
        <v>9</v>
      </c>
      <c r="AC310" s="77">
        <f>'Manhole Quick Ratings'!T104</f>
        <v>0</v>
      </c>
      <c r="AD310" s="78">
        <f>'Manhole Quick Ratings'!U104</f>
        <v>0</v>
      </c>
      <c r="AE310" s="125" t="str">
        <f>_xlfn.CONCAT(AA310,AB310)</f>
        <v>19</v>
      </c>
      <c r="AF310" s="127">
        <f>IF(AE310&gt;0,AE310/10/$AP$11,1)</f>
        <v>1.5833333333333333</v>
      </c>
      <c r="AG310" s="77">
        <v>3</v>
      </c>
      <c r="AH310" s="128">
        <f t="shared" si="84"/>
        <v>4.75</v>
      </c>
      <c r="AI310" s="69"/>
      <c r="AJ310" s="33">
        <f>IF(F310&gt;0,VLOOKUP(F310,Table2[],3,FALSE),"")</f>
        <v>400</v>
      </c>
      <c r="AK310" s="34">
        <f t="shared" si="85"/>
        <v>3102.9088464985639</v>
      </c>
      <c r="AL310" s="35">
        <f t="shared" si="86"/>
        <v>1458.3671578543249</v>
      </c>
      <c r="AM310" s="36">
        <f t="shared" si="82"/>
        <v>12448.544574870502</v>
      </c>
      <c r="AN310" s="28"/>
      <c r="AX310" s="38">
        <f t="shared" si="78"/>
        <v>1</v>
      </c>
      <c r="AZ310" s="39">
        <f t="shared" si="79"/>
        <v>1</v>
      </c>
      <c r="BA310" s="15" t="str">
        <f t="shared" si="80"/>
        <v/>
      </c>
      <c r="BB310" s="40" t="str">
        <f t="shared" si="81"/>
        <v/>
      </c>
    </row>
    <row r="311" spans="1:54" ht="15" customHeight="1" x14ac:dyDescent="0.2">
      <c r="A311" s="74">
        <v>295</v>
      </c>
      <c r="B311" s="75">
        <v>101</v>
      </c>
      <c r="C311" s="76" t="s">
        <v>248</v>
      </c>
      <c r="D311" s="75" t="s">
        <v>164</v>
      </c>
      <c r="E311" s="77">
        <v>48</v>
      </c>
      <c r="F311" s="77">
        <v>2015</v>
      </c>
      <c r="G311" s="77">
        <f>IF(F311&gt;0,VLOOKUP(D311,Table1[],2,FALSE),"")</f>
        <v>100</v>
      </c>
      <c r="H311" s="78">
        <f t="shared" si="83"/>
        <v>92</v>
      </c>
      <c r="I311" s="104">
        <v>4</v>
      </c>
      <c r="J311" s="75">
        <v>4</v>
      </c>
      <c r="K311" s="105" t="s">
        <v>108</v>
      </c>
      <c r="L311" s="105" t="s">
        <v>109</v>
      </c>
      <c r="M311" s="106">
        <v>0</v>
      </c>
      <c r="N311" s="104">
        <v>7</v>
      </c>
      <c r="O311" s="75">
        <v>7</v>
      </c>
      <c r="P311" s="105" t="s">
        <v>108</v>
      </c>
      <c r="Q311" s="105" t="s">
        <v>109</v>
      </c>
      <c r="R311" s="121">
        <v>0</v>
      </c>
      <c r="S311" s="125">
        <f>'Manhole Quick Ratings'!H103</f>
        <v>1</v>
      </c>
      <c r="T311" s="77">
        <f>'Manhole Quick Ratings'!I103</f>
        <v>4</v>
      </c>
      <c r="U311" s="77">
        <f>'Manhole Quick Ratings'!J103</f>
        <v>0</v>
      </c>
      <c r="V311" s="78">
        <f>'Manhole Quick Ratings'!K103</f>
        <v>0</v>
      </c>
      <c r="W311" s="125">
        <f>'Manhole Quick Ratings'!M103</f>
        <v>1</v>
      </c>
      <c r="X311" s="77">
        <f>'Manhole Quick Ratings'!N103</f>
        <v>7</v>
      </c>
      <c r="Y311" s="77">
        <f>'Manhole Quick Ratings'!O103</f>
        <v>0</v>
      </c>
      <c r="Z311" s="78">
        <f>'Manhole Quick Ratings'!P103</f>
        <v>0</v>
      </c>
      <c r="AA311" s="125">
        <f>'Manhole Quick Ratings'!R103</f>
        <v>1</v>
      </c>
      <c r="AB311" s="77" t="str">
        <f>'Manhole Quick Ratings'!S103</f>
        <v>A</v>
      </c>
      <c r="AC311" s="77">
        <f>'Manhole Quick Ratings'!T103</f>
        <v>0</v>
      </c>
      <c r="AD311" s="78">
        <f>'Manhole Quick Ratings'!U103</f>
        <v>0</v>
      </c>
      <c r="AE311" s="125" t="str">
        <f>_xlfn.CONCAT(AA311,AB311)</f>
        <v>1A</v>
      </c>
      <c r="AF311" s="127">
        <f>(10/10/$AP$11)+1</f>
        <v>1.8333333333333335</v>
      </c>
      <c r="AG311" s="77">
        <v>3</v>
      </c>
      <c r="AH311" s="128">
        <f t="shared" si="84"/>
        <v>5.5</v>
      </c>
      <c r="AI311" s="69"/>
      <c r="AJ311" s="33">
        <f>IF(F311&gt;0,VLOOKUP(F311,Table2[],3,FALSE),"")</f>
        <v>2441.731585456173</v>
      </c>
      <c r="AK311" s="34">
        <f t="shared" si="85"/>
        <v>3102.9088464985639</v>
      </c>
      <c r="AL311" s="35">
        <f t="shared" si="86"/>
        <v>2854.6761387786787</v>
      </c>
      <c r="AM311" s="36">
        <f t="shared" si="82"/>
        <v>47075.36439894163</v>
      </c>
      <c r="AN311" s="28"/>
      <c r="AX311" s="38">
        <f t="shared" si="78"/>
        <v>1</v>
      </c>
      <c r="AZ311" s="39">
        <f t="shared" si="79"/>
        <v>1</v>
      </c>
      <c r="BA311" s="15" t="str">
        <f t="shared" si="80"/>
        <v/>
      </c>
      <c r="BB311" s="40" t="str">
        <f t="shared" si="81"/>
        <v/>
      </c>
    </row>
    <row r="312" spans="1:54" ht="15" customHeight="1" x14ac:dyDescent="0.2">
      <c r="A312" s="74">
        <v>296</v>
      </c>
      <c r="B312" s="75">
        <v>5</v>
      </c>
      <c r="C312" s="76" t="s">
        <v>213</v>
      </c>
      <c r="D312" s="75" t="s">
        <v>164</v>
      </c>
      <c r="E312" s="77">
        <v>48</v>
      </c>
      <c r="F312" s="77">
        <v>1972</v>
      </c>
      <c r="G312" s="77">
        <f>IF(F312&gt;0,VLOOKUP(D312,Table1[],2,FALSE),"")</f>
        <v>100</v>
      </c>
      <c r="H312" s="78">
        <f t="shared" si="83"/>
        <v>49</v>
      </c>
      <c r="I312" s="104">
        <v>4</v>
      </c>
      <c r="J312" s="75">
        <v>4</v>
      </c>
      <c r="K312" s="105" t="s">
        <v>108</v>
      </c>
      <c r="L312" s="105" t="s">
        <v>109</v>
      </c>
      <c r="M312" s="106">
        <v>0</v>
      </c>
      <c r="N312" s="104">
        <v>6</v>
      </c>
      <c r="O312" s="75">
        <v>6</v>
      </c>
      <c r="P312" s="105" t="s">
        <v>108</v>
      </c>
      <c r="Q312" s="105" t="s">
        <v>109</v>
      </c>
      <c r="R312" s="121">
        <v>0</v>
      </c>
      <c r="S312" s="125">
        <f>'Manhole Quick Ratings'!H7</f>
        <v>1</v>
      </c>
      <c r="T312" s="77">
        <f>'Manhole Quick Ratings'!I7</f>
        <v>4</v>
      </c>
      <c r="U312" s="77">
        <f>'Manhole Quick Ratings'!J7</f>
        <v>0</v>
      </c>
      <c r="V312" s="78">
        <f>'Manhole Quick Ratings'!K7</f>
        <v>0</v>
      </c>
      <c r="W312" s="125">
        <f>'Manhole Quick Ratings'!M7</f>
        <v>1</v>
      </c>
      <c r="X312" s="77">
        <f>'Manhole Quick Ratings'!N7</f>
        <v>6</v>
      </c>
      <c r="Y312" s="77">
        <f>'Manhole Quick Ratings'!O7</f>
        <v>0</v>
      </c>
      <c r="Z312" s="78">
        <f>'Manhole Quick Ratings'!P7</f>
        <v>0</v>
      </c>
      <c r="AA312" s="125">
        <f>'Manhole Quick Ratings'!R7</f>
        <v>1</v>
      </c>
      <c r="AB312" s="77" t="str">
        <f>'Manhole Quick Ratings'!S7</f>
        <v>A</v>
      </c>
      <c r="AC312" s="77">
        <f>'Manhole Quick Ratings'!T7</f>
        <v>0</v>
      </c>
      <c r="AD312" s="78">
        <f>'Manhole Quick Ratings'!U7</f>
        <v>0</v>
      </c>
      <c r="AE312" s="125" t="str">
        <f>_xlfn.CONCAT(AA312,AB312)</f>
        <v>1A</v>
      </c>
      <c r="AF312" s="127">
        <f>(10/10/$AP$11)+1</f>
        <v>1.8333333333333335</v>
      </c>
      <c r="AG312" s="77">
        <v>1</v>
      </c>
      <c r="AH312" s="128">
        <f t="shared" si="84"/>
        <v>1.8333333333333335</v>
      </c>
      <c r="AI312" s="69"/>
      <c r="AJ312" s="33">
        <f>IF(F312&gt;0,VLOOKUP(F312,Table2[],3,FALSE),"")</f>
        <v>430.96320000000003</v>
      </c>
      <c r="AK312" s="34">
        <f t="shared" si="85"/>
        <v>3102.9088464985639</v>
      </c>
      <c r="AL312" s="35">
        <f t="shared" si="86"/>
        <v>1520.4253347842962</v>
      </c>
      <c r="AM312" s="36">
        <f t="shared" si="82"/>
        <v>13206.660939480113</v>
      </c>
      <c r="AN312" s="28"/>
      <c r="AX312" s="38">
        <f t="shared" si="78"/>
        <v>1</v>
      </c>
      <c r="AZ312" s="39">
        <f t="shared" si="79"/>
        <v>1</v>
      </c>
      <c r="BA312" s="15" t="str">
        <f t="shared" si="80"/>
        <v/>
      </c>
      <c r="BB312" s="40" t="str">
        <f t="shared" si="81"/>
        <v/>
      </c>
    </row>
    <row r="313" spans="1:54" ht="15" customHeight="1" x14ac:dyDescent="0.2">
      <c r="A313" s="74">
        <v>297</v>
      </c>
      <c r="B313" s="75"/>
      <c r="C313" s="76" t="s">
        <v>106</v>
      </c>
      <c r="D313" s="75" t="s">
        <v>164</v>
      </c>
      <c r="E313" s="77">
        <v>48</v>
      </c>
      <c r="F313" s="77">
        <v>2013</v>
      </c>
      <c r="G313" s="77">
        <f>IF(F313&gt;0,VLOOKUP(D313,Table1[],2,FALSE),"")</f>
        <v>100</v>
      </c>
      <c r="H313" s="78">
        <f t="shared" si="83"/>
        <v>90</v>
      </c>
      <c r="I313" s="107"/>
      <c r="J313" s="108"/>
      <c r="K313" s="108"/>
      <c r="L313" s="108"/>
      <c r="M313" s="109"/>
      <c r="N313" s="107"/>
      <c r="O313" s="108"/>
      <c r="P313" s="108"/>
      <c r="Q313" s="108"/>
      <c r="R313" s="109"/>
      <c r="S313" s="107"/>
      <c r="T313" s="108"/>
      <c r="U313" s="108"/>
      <c r="V313" s="109"/>
      <c r="W313" s="107"/>
      <c r="X313" s="108"/>
      <c r="Y313" s="108"/>
      <c r="Z313" s="109"/>
      <c r="AA313" s="107"/>
      <c r="AB313" s="108"/>
      <c r="AC313" s="108"/>
      <c r="AD313" s="109"/>
      <c r="AE313" s="107"/>
      <c r="AF313" s="129">
        <v>1</v>
      </c>
      <c r="AG313" s="77">
        <v>1</v>
      </c>
      <c r="AH313" s="128">
        <f t="shared" si="84"/>
        <v>1</v>
      </c>
      <c r="AI313" s="69"/>
      <c r="AJ313" s="33">
        <f>IF(F313&gt;0,VLOOKUP(F313,Table2[],3,FALSE),"")</f>
        <v>2400.8782413021754</v>
      </c>
      <c r="AK313" s="34">
        <f t="shared" si="85"/>
        <v>3102.9088464985639</v>
      </c>
      <c r="AL313" s="35">
        <f t="shared" si="86"/>
        <v>2792.6179618487076</v>
      </c>
      <c r="AM313" s="36">
        <f t="shared" si="82"/>
        <v>44373.045903423168</v>
      </c>
      <c r="AN313" s="28"/>
      <c r="AX313" s="38">
        <f t="shared" si="78"/>
        <v>1</v>
      </c>
      <c r="AZ313" s="39">
        <f t="shared" si="79"/>
        <v>1</v>
      </c>
      <c r="BA313" s="15" t="str">
        <f t="shared" si="80"/>
        <v/>
      </c>
      <c r="BB313" s="40" t="str">
        <f t="shared" si="81"/>
        <v/>
      </c>
    </row>
    <row r="314" spans="1:54" ht="15" customHeight="1" x14ac:dyDescent="0.2">
      <c r="A314" s="74">
        <v>298</v>
      </c>
      <c r="B314" s="75"/>
      <c r="C314" s="76" t="s">
        <v>106</v>
      </c>
      <c r="D314" s="75" t="s">
        <v>164</v>
      </c>
      <c r="E314" s="77">
        <v>48</v>
      </c>
      <c r="F314" s="77">
        <v>2013</v>
      </c>
      <c r="G314" s="77">
        <f>IF(F314&gt;0,VLOOKUP(D314,Table1[],2,FALSE),"")</f>
        <v>100</v>
      </c>
      <c r="H314" s="78">
        <f t="shared" si="83"/>
        <v>90</v>
      </c>
      <c r="I314" s="107"/>
      <c r="J314" s="108"/>
      <c r="K314" s="108"/>
      <c r="L314" s="108"/>
      <c r="M314" s="109"/>
      <c r="N314" s="107"/>
      <c r="O314" s="108"/>
      <c r="P314" s="108"/>
      <c r="Q314" s="108"/>
      <c r="R314" s="109"/>
      <c r="S314" s="107"/>
      <c r="T314" s="108"/>
      <c r="U314" s="108"/>
      <c r="V314" s="109"/>
      <c r="W314" s="107"/>
      <c r="X314" s="108"/>
      <c r="Y314" s="108"/>
      <c r="Z314" s="109"/>
      <c r="AA314" s="107"/>
      <c r="AB314" s="108"/>
      <c r="AC314" s="108"/>
      <c r="AD314" s="109"/>
      <c r="AE314" s="107"/>
      <c r="AF314" s="129">
        <v>1</v>
      </c>
      <c r="AG314" s="77">
        <v>1</v>
      </c>
      <c r="AH314" s="128">
        <f t="shared" si="84"/>
        <v>1</v>
      </c>
      <c r="AI314" s="69"/>
      <c r="AJ314" s="33">
        <f>IF(F314&gt;0,VLOOKUP(F314,Table2[],3,FALSE),"")</f>
        <v>2400.8782413021754</v>
      </c>
      <c r="AK314" s="34">
        <f t="shared" si="85"/>
        <v>3102.9088464985639</v>
      </c>
      <c r="AL314" s="35">
        <f t="shared" si="86"/>
        <v>2792.6179618487076</v>
      </c>
      <c r="AM314" s="36">
        <f t="shared" si="82"/>
        <v>44373.045903423168</v>
      </c>
      <c r="AN314" s="28"/>
      <c r="AX314" s="38">
        <f t="shared" si="78"/>
        <v>1</v>
      </c>
      <c r="AZ314" s="39">
        <f t="shared" si="79"/>
        <v>1</v>
      </c>
      <c r="BA314" s="15" t="str">
        <f t="shared" si="80"/>
        <v/>
      </c>
      <c r="BB314" s="40" t="str">
        <f t="shared" si="81"/>
        <v/>
      </c>
    </row>
    <row r="315" spans="1:54" ht="15" customHeight="1" x14ac:dyDescent="0.2">
      <c r="A315" s="84">
        <v>299</v>
      </c>
      <c r="B315" s="85"/>
      <c r="C315" s="86" t="s">
        <v>183</v>
      </c>
      <c r="D315" s="85"/>
      <c r="E315" s="87"/>
      <c r="F315" s="87"/>
      <c r="G315" s="87"/>
      <c r="H315" s="88"/>
      <c r="I315" s="111"/>
      <c r="J315" s="87"/>
      <c r="K315" s="87"/>
      <c r="L315" s="87"/>
      <c r="M315" s="88"/>
      <c r="N315" s="111"/>
      <c r="O315" s="87"/>
      <c r="P315" s="87"/>
      <c r="Q315" s="87"/>
      <c r="R315" s="88"/>
      <c r="S315" s="111"/>
      <c r="T315" s="87"/>
      <c r="U315" s="87"/>
      <c r="V315" s="88"/>
      <c r="W315" s="111"/>
      <c r="X315" s="87"/>
      <c r="Y315" s="87"/>
      <c r="Z315" s="88"/>
      <c r="AA315" s="111"/>
      <c r="AB315" s="87"/>
      <c r="AC315" s="87"/>
      <c r="AD315" s="88"/>
      <c r="AE315" s="111"/>
      <c r="AF315" s="132"/>
      <c r="AG315" s="87"/>
      <c r="AH315" s="133"/>
      <c r="AI315" s="69"/>
      <c r="AJ315" s="42"/>
      <c r="AK315" s="28"/>
      <c r="AL315" s="43"/>
      <c r="AM315" s="44" t="str">
        <f t="shared" si="82"/>
        <v/>
      </c>
      <c r="AN315" s="28"/>
      <c r="AX315" s="38"/>
      <c r="AZ315" s="39"/>
      <c r="BB315" s="40"/>
    </row>
    <row r="316" spans="1:54" ht="15" customHeight="1" x14ac:dyDescent="0.2">
      <c r="A316" s="84">
        <v>300</v>
      </c>
      <c r="B316" s="85"/>
      <c r="C316" s="86" t="s">
        <v>183</v>
      </c>
      <c r="D316" s="85"/>
      <c r="E316" s="87"/>
      <c r="F316" s="87"/>
      <c r="G316" s="87"/>
      <c r="H316" s="88"/>
      <c r="I316" s="111"/>
      <c r="J316" s="87"/>
      <c r="K316" s="87"/>
      <c r="L316" s="87"/>
      <c r="M316" s="88"/>
      <c r="N316" s="111"/>
      <c r="O316" s="87"/>
      <c r="P316" s="87"/>
      <c r="Q316" s="87"/>
      <c r="R316" s="88"/>
      <c r="S316" s="111"/>
      <c r="T316" s="87"/>
      <c r="U316" s="87"/>
      <c r="V316" s="88"/>
      <c r="W316" s="111"/>
      <c r="X316" s="87"/>
      <c r="Y316" s="87"/>
      <c r="Z316" s="88"/>
      <c r="AA316" s="111"/>
      <c r="AB316" s="87"/>
      <c r="AC316" s="87"/>
      <c r="AD316" s="88"/>
      <c r="AE316" s="111"/>
      <c r="AF316" s="132"/>
      <c r="AG316" s="87"/>
      <c r="AH316" s="133"/>
      <c r="AI316" s="69"/>
      <c r="AJ316" s="42"/>
      <c r="AK316" s="28"/>
      <c r="AL316" s="43"/>
      <c r="AM316" s="44" t="str">
        <f t="shared" si="82"/>
        <v/>
      </c>
      <c r="AN316" s="28"/>
      <c r="AX316" s="38"/>
      <c r="AZ316" s="39"/>
      <c r="BB316" s="40"/>
    </row>
    <row r="317" spans="1:54" ht="15" customHeight="1" x14ac:dyDescent="0.2">
      <c r="A317" s="84">
        <v>301</v>
      </c>
      <c r="B317" s="85"/>
      <c r="C317" s="86" t="s">
        <v>183</v>
      </c>
      <c r="D317" s="85"/>
      <c r="E317" s="87"/>
      <c r="F317" s="87"/>
      <c r="G317" s="87"/>
      <c r="H317" s="88"/>
      <c r="I317" s="111"/>
      <c r="J317" s="87"/>
      <c r="K317" s="87"/>
      <c r="L317" s="87"/>
      <c r="M317" s="88"/>
      <c r="N317" s="111"/>
      <c r="O317" s="87"/>
      <c r="P317" s="87"/>
      <c r="Q317" s="87"/>
      <c r="R317" s="88"/>
      <c r="S317" s="111"/>
      <c r="T317" s="87"/>
      <c r="U317" s="87"/>
      <c r="V317" s="88"/>
      <c r="W317" s="111"/>
      <c r="X317" s="87"/>
      <c r="Y317" s="87"/>
      <c r="Z317" s="88"/>
      <c r="AA317" s="111"/>
      <c r="AB317" s="87"/>
      <c r="AC317" s="87"/>
      <c r="AD317" s="88"/>
      <c r="AE317" s="111"/>
      <c r="AF317" s="132"/>
      <c r="AG317" s="87"/>
      <c r="AH317" s="133"/>
      <c r="AI317" s="69"/>
      <c r="AJ317" s="42"/>
      <c r="AK317" s="28"/>
      <c r="AL317" s="43"/>
      <c r="AM317" s="44" t="str">
        <f t="shared" si="82"/>
        <v/>
      </c>
      <c r="AN317" s="28"/>
      <c r="AX317" s="38"/>
      <c r="AZ317" s="39"/>
      <c r="BB317" s="40"/>
    </row>
    <row r="318" spans="1:54" ht="15" customHeight="1" x14ac:dyDescent="0.2">
      <c r="A318" s="84">
        <v>302</v>
      </c>
      <c r="B318" s="85"/>
      <c r="C318" s="86" t="s">
        <v>183</v>
      </c>
      <c r="D318" s="85"/>
      <c r="E318" s="87"/>
      <c r="F318" s="87"/>
      <c r="G318" s="87" t="str">
        <f>IF(F318&gt;0,VLOOKUP(D318,Table1[],2,FALSE),"")</f>
        <v/>
      </c>
      <c r="H318" s="88" t="str">
        <f>IF(F318&gt;0,G318-($AR$13-F318),"")</f>
        <v/>
      </c>
      <c r="I318" s="111"/>
      <c r="J318" s="87"/>
      <c r="K318" s="87"/>
      <c r="L318" s="87"/>
      <c r="M318" s="88"/>
      <c r="N318" s="111"/>
      <c r="O318" s="87"/>
      <c r="P318" s="87"/>
      <c r="Q318" s="87"/>
      <c r="R318" s="88"/>
      <c r="S318" s="111"/>
      <c r="T318" s="87"/>
      <c r="U318" s="87"/>
      <c r="V318" s="88"/>
      <c r="W318" s="111"/>
      <c r="X318" s="87"/>
      <c r="Y318" s="87"/>
      <c r="Z318" s="88"/>
      <c r="AA318" s="111"/>
      <c r="AB318" s="87"/>
      <c r="AC318" s="87"/>
      <c r="AD318" s="88"/>
      <c r="AE318" s="111"/>
      <c r="AF318" s="132"/>
      <c r="AG318" s="87"/>
      <c r="AH318" s="133"/>
      <c r="AI318" s="69"/>
      <c r="AJ318" s="42" t="str">
        <f>IF(F318&gt;0,VLOOKUP(F318,Table2[],3,FALSE),"")</f>
        <v/>
      </c>
      <c r="AK318" s="28" t="str">
        <f>IF(F318&gt;0,$AV$68,"")</f>
        <v/>
      </c>
      <c r="AL318" s="43" t="str">
        <f t="shared" ref="AL318:AL321" si="87">IF(F318&gt;0,(H318/G318)*AK318,"")</f>
        <v/>
      </c>
      <c r="AM318" s="44"/>
      <c r="AN318" s="28"/>
      <c r="AX318" s="38"/>
      <c r="AZ318" s="39"/>
      <c r="BB318" s="40"/>
    </row>
    <row r="319" spans="1:54" ht="15" customHeight="1" x14ac:dyDescent="0.2">
      <c r="A319" s="74">
        <v>303</v>
      </c>
      <c r="B319" s="75"/>
      <c r="C319" s="76" t="s">
        <v>93</v>
      </c>
      <c r="D319" s="75" t="s">
        <v>164</v>
      </c>
      <c r="E319" s="77">
        <v>48</v>
      </c>
      <c r="F319" s="77">
        <v>2021</v>
      </c>
      <c r="G319" s="77">
        <f>IF(F319&gt;0,VLOOKUP(D319,Table1[],2,FALSE),"")</f>
        <v>100</v>
      </c>
      <c r="H319" s="78">
        <f>IF(F319&gt;0,G319-($AR$13-F319),"")</f>
        <v>98</v>
      </c>
      <c r="I319" s="107"/>
      <c r="J319" s="108"/>
      <c r="K319" s="108"/>
      <c r="L319" s="108"/>
      <c r="M319" s="109"/>
      <c r="N319" s="107"/>
      <c r="O319" s="108"/>
      <c r="P319" s="108"/>
      <c r="Q319" s="108"/>
      <c r="R319" s="109"/>
      <c r="S319" s="107"/>
      <c r="T319" s="108"/>
      <c r="U319" s="108"/>
      <c r="V319" s="109"/>
      <c r="W319" s="107"/>
      <c r="X319" s="108"/>
      <c r="Y319" s="108"/>
      <c r="Z319" s="109"/>
      <c r="AA319" s="107"/>
      <c r="AB319" s="108"/>
      <c r="AC319" s="108"/>
      <c r="AD319" s="109"/>
      <c r="AE319" s="107"/>
      <c r="AF319" s="129">
        <v>1</v>
      </c>
      <c r="AG319" s="77">
        <v>5</v>
      </c>
      <c r="AH319" s="128">
        <f>AF319*AG319</f>
        <v>5</v>
      </c>
      <c r="AI319" s="69"/>
      <c r="AJ319" s="33">
        <f>IF(F319&gt;0,VLOOKUP(F319,Table2[],3,FALSE),"")</f>
        <v>2789.3822784057566</v>
      </c>
      <c r="AK319" s="34">
        <f>IF(F319&gt;0,$AV$68,"")</f>
        <v>3102.9088464985639</v>
      </c>
      <c r="AL319" s="35">
        <f t="shared" si="87"/>
        <v>3040.8506695685924</v>
      </c>
      <c r="AM319" s="36">
        <f t="shared" si="82"/>
        <v>56210.446970495766</v>
      </c>
      <c r="AN319" s="28"/>
      <c r="AX319" s="38">
        <f t="shared" si="78"/>
        <v>1</v>
      </c>
      <c r="AZ319" s="39">
        <f t="shared" si="79"/>
        <v>1</v>
      </c>
      <c r="BA319" s="15" t="str">
        <f t="shared" si="80"/>
        <v/>
      </c>
      <c r="BB319" s="40" t="str">
        <f t="shared" si="81"/>
        <v/>
      </c>
    </row>
    <row r="320" spans="1:54" ht="15" customHeight="1" x14ac:dyDescent="0.2">
      <c r="A320" s="74">
        <v>304</v>
      </c>
      <c r="B320" s="75">
        <v>189</v>
      </c>
      <c r="C320" s="76" t="s">
        <v>225</v>
      </c>
      <c r="D320" s="75" t="s">
        <v>164</v>
      </c>
      <c r="E320" s="77">
        <v>48</v>
      </c>
      <c r="F320" s="77">
        <v>1999</v>
      </c>
      <c r="G320" s="77">
        <f>IF(F320&gt;0,VLOOKUP(D320,Table1[],2,FALSE),"")</f>
        <v>100</v>
      </c>
      <c r="H320" s="78">
        <f>IF(F320&gt;0,G320-($AR$13-F320),"")</f>
        <v>76</v>
      </c>
      <c r="I320" s="104">
        <v>4</v>
      </c>
      <c r="J320" s="75">
        <v>4</v>
      </c>
      <c r="K320" s="105" t="s">
        <v>108</v>
      </c>
      <c r="L320" s="105" t="s">
        <v>109</v>
      </c>
      <c r="M320" s="106">
        <v>0</v>
      </c>
      <c r="N320" s="104">
        <v>4</v>
      </c>
      <c r="O320" s="75">
        <v>4</v>
      </c>
      <c r="P320" s="105" t="s">
        <v>108</v>
      </c>
      <c r="Q320" s="105" t="s">
        <v>109</v>
      </c>
      <c r="R320" s="121">
        <v>0</v>
      </c>
      <c r="S320" s="125">
        <f>'Manhole Quick Ratings'!H191</f>
        <v>1</v>
      </c>
      <c r="T320" s="77">
        <f>'Manhole Quick Ratings'!I191</f>
        <v>4</v>
      </c>
      <c r="U320" s="77">
        <f>'Manhole Quick Ratings'!J191</f>
        <v>0</v>
      </c>
      <c r="V320" s="78">
        <f>'Manhole Quick Ratings'!K191</f>
        <v>0</v>
      </c>
      <c r="W320" s="125">
        <f>'Manhole Quick Ratings'!M191</f>
        <v>1</v>
      </c>
      <c r="X320" s="77">
        <f>'Manhole Quick Ratings'!N191</f>
        <v>4</v>
      </c>
      <c r="Y320" s="77">
        <f>'Manhole Quick Ratings'!O191</f>
        <v>0</v>
      </c>
      <c r="Z320" s="78">
        <f>'Manhole Quick Ratings'!P191</f>
        <v>0</v>
      </c>
      <c r="AA320" s="125">
        <f>'Manhole Quick Ratings'!R191</f>
        <v>1</v>
      </c>
      <c r="AB320" s="77">
        <f>'Manhole Quick Ratings'!S191</f>
        <v>8</v>
      </c>
      <c r="AC320" s="77">
        <f>'Manhole Quick Ratings'!T191</f>
        <v>0</v>
      </c>
      <c r="AD320" s="78">
        <f>'Manhole Quick Ratings'!U191</f>
        <v>0</v>
      </c>
      <c r="AE320" s="125" t="str">
        <f>_xlfn.CONCAT(AA320,AB320)</f>
        <v>18</v>
      </c>
      <c r="AF320" s="127">
        <f>IF(AE320&gt;0,AE320/10/$AP$11,1)</f>
        <v>1.5</v>
      </c>
      <c r="AG320" s="77">
        <v>1</v>
      </c>
      <c r="AH320" s="128">
        <f>AF320*AG320</f>
        <v>1.5</v>
      </c>
      <c r="AI320" s="69"/>
      <c r="AJ320" s="33">
        <f>IF(F320&gt;0,VLOOKUP(F320,Table2[],3,FALSE),"")</f>
        <v>1717.1232348324859</v>
      </c>
      <c r="AK320" s="34">
        <f>IF(F320&gt;0,$AV$68,"")</f>
        <v>3102.9088464985639</v>
      </c>
      <c r="AL320" s="35">
        <f t="shared" si="87"/>
        <v>2358.2107233389088</v>
      </c>
      <c r="AM320" s="36">
        <f t="shared" si="82"/>
        <v>29335.810745159994</v>
      </c>
      <c r="AN320" s="28"/>
      <c r="AX320" s="38">
        <f t="shared" si="78"/>
        <v>1</v>
      </c>
      <c r="AZ320" s="39">
        <f t="shared" si="79"/>
        <v>1</v>
      </c>
      <c r="BA320" s="15" t="str">
        <f t="shared" si="80"/>
        <v/>
      </c>
      <c r="BB320" s="40" t="str">
        <f t="shared" si="81"/>
        <v/>
      </c>
    </row>
    <row r="321" spans="1:54" ht="15" customHeight="1" thickBot="1" x14ac:dyDescent="0.25">
      <c r="A321" s="98">
        <v>305</v>
      </c>
      <c r="B321" s="99"/>
      <c r="C321" s="100" t="s">
        <v>98</v>
      </c>
      <c r="D321" s="99" t="s">
        <v>164</v>
      </c>
      <c r="E321" s="101">
        <v>48</v>
      </c>
      <c r="F321" s="101">
        <v>1999</v>
      </c>
      <c r="G321" s="101">
        <f>IF(F321&gt;0,VLOOKUP(D321,Table1[],2,FALSE),"")</f>
        <v>100</v>
      </c>
      <c r="H321" s="102">
        <f>IF(F321&gt;0,G321-($AR$13-F321),"")</f>
        <v>76</v>
      </c>
      <c r="I321" s="118"/>
      <c r="J321" s="119"/>
      <c r="K321" s="119"/>
      <c r="L321" s="119"/>
      <c r="M321" s="120"/>
      <c r="N321" s="118"/>
      <c r="O321" s="119"/>
      <c r="P321" s="119"/>
      <c r="Q321" s="119"/>
      <c r="R321" s="120"/>
      <c r="S321" s="118"/>
      <c r="T321" s="119"/>
      <c r="U321" s="119"/>
      <c r="V321" s="120"/>
      <c r="W321" s="118"/>
      <c r="X321" s="119"/>
      <c r="Y321" s="119"/>
      <c r="Z321" s="120"/>
      <c r="AA321" s="118"/>
      <c r="AB321" s="119"/>
      <c r="AC321" s="119"/>
      <c r="AD321" s="120"/>
      <c r="AE321" s="118"/>
      <c r="AF321" s="136">
        <v>1</v>
      </c>
      <c r="AG321" s="101">
        <v>5</v>
      </c>
      <c r="AH321" s="137">
        <f>AF321*AG321</f>
        <v>5</v>
      </c>
      <c r="AI321" s="69"/>
      <c r="AJ321" s="49">
        <f>IF(F321&gt;0,VLOOKUP(F321,Table2[],3,FALSE),"")</f>
        <v>1717.1232348324859</v>
      </c>
      <c r="AK321" s="50">
        <f>IF(F321&gt;0,$AV$68,"")</f>
        <v>3102.9088464985639</v>
      </c>
      <c r="AL321" s="51">
        <f t="shared" si="87"/>
        <v>2358.2107233389088</v>
      </c>
      <c r="AM321" s="52">
        <f t="shared" si="82"/>
        <v>29335.810745159994</v>
      </c>
      <c r="AN321" s="28"/>
      <c r="AX321" s="53">
        <f t="shared" si="78"/>
        <v>1</v>
      </c>
      <c r="AZ321" s="54">
        <f t="shared" si="79"/>
        <v>1</v>
      </c>
      <c r="BA321" s="55" t="str">
        <f t="shared" si="80"/>
        <v/>
      </c>
      <c r="BB321" s="56" t="str">
        <f t="shared" si="81"/>
        <v/>
      </c>
    </row>
    <row r="322" spans="1:54" ht="13.5" thickBot="1" x14ac:dyDescent="0.25">
      <c r="I322" s="57"/>
      <c r="J322" s="57"/>
      <c r="K322" s="57"/>
      <c r="L322" s="58"/>
      <c r="M322" s="59"/>
      <c r="P322" s="60"/>
      <c r="R322" s="59"/>
      <c r="AH322" s="12" t="s">
        <v>198</v>
      </c>
      <c r="AJ322" s="28">
        <f>SUM(AJ13:AJ321)</f>
        <v>264639.59514938999</v>
      </c>
      <c r="AK322" s="28">
        <f>SUM(AK13:AK321)</f>
        <v>760212.66739215096</v>
      </c>
      <c r="AL322" s="28">
        <f>SUM(AL13:AL321)</f>
        <v>470369.95204071625</v>
      </c>
      <c r="AM322" s="28">
        <f>SUM(AM13:AM321)</f>
        <v>5223169.2950544143</v>
      </c>
      <c r="AX322" s="61">
        <f>SUM(AX13:AX321)</f>
        <v>245</v>
      </c>
      <c r="AZ322" s="12">
        <f>SUM(AZ13:AZ321)</f>
        <v>234</v>
      </c>
      <c r="BA322" s="12">
        <f>SUM(BA13:BA321)</f>
        <v>11</v>
      </c>
    </row>
    <row r="323" spans="1:54" x14ac:dyDescent="0.2">
      <c r="I323" s="57"/>
      <c r="J323" s="57"/>
      <c r="K323" s="57"/>
      <c r="L323" s="58"/>
      <c r="M323" s="59"/>
      <c r="P323" s="60"/>
      <c r="R323" s="59"/>
    </row>
    <row r="324" spans="1:54" x14ac:dyDescent="0.2">
      <c r="I324" s="57"/>
      <c r="J324" s="57"/>
      <c r="K324" s="57"/>
      <c r="L324" s="58"/>
      <c r="M324" s="59"/>
      <c r="P324" s="62"/>
      <c r="R324" s="59"/>
    </row>
    <row r="325" spans="1:54" x14ac:dyDescent="0.2">
      <c r="I325" s="57"/>
      <c r="J325" s="57"/>
      <c r="K325" s="57"/>
      <c r="L325" s="58"/>
      <c r="M325" s="59"/>
    </row>
    <row r="326" spans="1:54" x14ac:dyDescent="0.2">
      <c r="I326" s="57"/>
      <c r="J326" s="57"/>
      <c r="K326" s="57"/>
      <c r="L326" s="58"/>
      <c r="M326" s="59"/>
    </row>
    <row r="365" spans="54:54" x14ac:dyDescent="0.2">
      <c r="BB365" s="63"/>
    </row>
  </sheetData>
  <sortState xmlns:xlrd2="http://schemas.microsoft.com/office/spreadsheetml/2017/richdata2" ref="A13:AH321">
    <sortCondition ref="A13:A321"/>
  </sortState>
  <mergeCells count="32">
    <mergeCell ref="AM11:AM12"/>
    <mergeCell ref="AL11:AL12"/>
    <mergeCell ref="AK11:AK12"/>
    <mergeCell ref="AJ11:AJ12"/>
    <mergeCell ref="A10:H10"/>
    <mergeCell ref="I10:AD10"/>
    <mergeCell ref="AE10:AH10"/>
    <mergeCell ref="AJ10:AM10"/>
    <mergeCell ref="S11:V11"/>
    <mergeCell ref="W11:Z11"/>
    <mergeCell ref="AA11:AD11"/>
    <mergeCell ref="N11:R11"/>
    <mergeCell ref="I11:M11"/>
    <mergeCell ref="AF11:AF12"/>
    <mergeCell ref="AG11:AG12"/>
    <mergeCell ref="AH11:AH12"/>
    <mergeCell ref="A2:D2"/>
    <mergeCell ref="G11:G12"/>
    <mergeCell ref="H11:H12"/>
    <mergeCell ref="AE11:AE12"/>
    <mergeCell ref="A11:A12"/>
    <mergeCell ref="B11:B12"/>
    <mergeCell ref="C11:C12"/>
    <mergeCell ref="D11:D12"/>
    <mergeCell ref="F11:F12"/>
    <mergeCell ref="E11:E12"/>
    <mergeCell ref="A8:D8"/>
    <mergeCell ref="A3:D3"/>
    <mergeCell ref="A4:D4"/>
    <mergeCell ref="A5:D5"/>
    <mergeCell ref="A6:D6"/>
    <mergeCell ref="A7:D7"/>
  </mergeCells>
  <phoneticPr fontId="6" type="noConversion"/>
  <printOptions horizontalCentered="1"/>
  <pageMargins left="1.5" right="0.5" top="0.75" bottom="0.5" header="0.25" footer="0.25"/>
  <pageSetup paperSize="3" orientation="landscape" r:id="rId1"/>
  <headerFooter>
    <oddHeader>&amp;L&amp;"Arial Narrow,Bold"&amp;16&amp;E&amp;K04-047Manhole Asset Data</oddHeader>
    <oddFooter>&amp;R&amp;"Arial Narrow,Bold"&amp;11&amp;K04-044&amp;P&amp;KDCE6F1 &amp;K4F82BDI &amp;"Arial Narrow,Regular"Page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V 4 1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J V 4 1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V e N V Y o i k e 4 D g A A A B E A A A A T A B w A R m 9 y b X V s Y X M v U 2 V j d G l v b j E u b S C i G A A o o B Q A A A A A A A A A A A A A A A A A A A A A A A A A A A A r T k 0 u y c z P U w i G 0 I b W A F B L A Q I t A B Q A A g A I A C V e N V b e D o N g p A A A A P Y A A A A S A A A A A A A A A A A A A A A A A A A A A A B D b 2 5 m a W c v U G F j a 2 F n Z S 5 4 b W x Q S w E C L Q A U A A I A C A A l X j V W D 8 r p q 6 Q A A A D p A A A A E w A A A A A A A A A A A A A A A A D w A A A A W 0 N v b n R l b n R f V H l w Z X N d L n h t b F B L A Q I t A B Q A A g A I A C V e N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G u O L i a Q q i T a p 5 x V I j f t L s A A A A A A I A A A A A A A N m A A D A A A A A E A A A A F m m u 3 / O 3 l a B v i E q r U P w Y I w A A A A A B I A A A K A A A A A Q A A A A g a c 1 c p D K 6 3 D L 7 O K H k 2 P j S V A A A A D O 3 J 1 Y 2 J i o y V F O k A a V U j p e h H c 9 j T n P v L u 2 K c 5 k X 4 H N / x E W r 2 g k N V D y A O + O 8 p v J 7 Q N F o + 8 c v 2 u z 1 Y h t T a a G y Q 6 k w V Z E A O E W K Y s + n C P Z v w d a Z B Q A A A D E G G u Y O 5 g y L y y u r r J M W q O g S h / a e A = = < / D a t a M a s h u p > 
</file>

<file path=customXml/itemProps1.xml><?xml version="1.0" encoding="utf-8"?>
<ds:datastoreItem xmlns:ds="http://schemas.openxmlformats.org/officeDocument/2006/customXml" ds:itemID="{534EF28C-2DF2-4459-9E38-94164946AE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Manhole Quick Ratings</vt:lpstr>
      <vt:lpstr>Sorted by MHR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White</dc:creator>
  <cp:lastModifiedBy>Joseph White</cp:lastModifiedBy>
  <cp:lastPrinted>2023-02-25T21:08:07Z</cp:lastPrinted>
  <dcterms:created xsi:type="dcterms:W3CDTF">2022-12-05T12:57:34Z</dcterms:created>
  <dcterms:modified xsi:type="dcterms:W3CDTF">2023-05-22T21:46:57Z</dcterms:modified>
</cp:coreProperties>
</file>